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trentu-my.sharepoint.com/personal/craigmurray_trentu_ca/Documents/PRSF/"/>
    </mc:Choice>
  </mc:AlternateContent>
  <xr:revisionPtr revIDLastSave="304" documentId="8_{FA831285-F41F-41CA-B5EF-70EA4403DF5C}" xr6:coauthVersionLast="47" xr6:coauthVersionMax="47" xr10:uidLastSave="{1EEF5518-21B3-4918-A230-3E312743938C}"/>
  <bookViews>
    <workbookView xWindow="-120" yWindow="-120" windowWidth="29040" windowHeight="15840" tabRatio="482" firstSheet="1" activeTab="2" xr2:uid="{00000000-000D-0000-FFFF-FFFF00000000}"/>
  </bookViews>
  <sheets>
    <sheet name="Master List 2023" sheetId="6" r:id="rId1"/>
    <sheet name="Ceremony Script 2023" sheetId="2" r:id="rId2"/>
    <sheet name="Winners News Release DRAFT" sheetId="7" r:id="rId3"/>
    <sheet name="Sheet1" sheetId="8" r:id="rId4"/>
  </sheets>
  <definedNames>
    <definedName name="_xlnm._FilterDatabase" localSheetId="0" hidden="1">'Master List 2023'!$A$1:$O$101</definedName>
    <definedName name="MasterList">#REF!</definedName>
    <definedName name="_xlnm.Print_Area" localSheetId="1">'Ceremony Script 2023'!$A$1:$E$508</definedName>
    <definedName name="_xlnm.Print_Area" localSheetId="2">'Winners News Release DRAFT'!$A$1:$F$155</definedName>
    <definedName name="_xlnm.Print_Titles" localSheetId="2">'Winners News Release DRAFT'!$11:$11</definedName>
  </definedNames>
  <calcPr calcId="191028"/>
  <pivotCaches>
    <pivotCache cacheId="1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36" i="7" l="1"/>
  <c r="F136" i="7" s="1"/>
  <c r="C137" i="7"/>
  <c r="F137" i="7" s="1"/>
  <c r="C130" i="7"/>
  <c r="F130" i="7" s="1"/>
  <c r="C129" i="7"/>
  <c r="E129" i="7" s="1"/>
  <c r="C71" i="7"/>
  <c r="E71" i="7" s="1"/>
  <c r="C54" i="7"/>
  <c r="F54" i="7" s="1"/>
  <c r="D50" i="7"/>
  <c r="C50" i="7"/>
  <c r="F50" i="7" s="1"/>
  <c r="C49" i="7"/>
  <c r="F49" i="7" s="1"/>
  <c r="C48" i="7"/>
  <c r="F48" i="7" s="1"/>
  <c r="C47" i="7"/>
  <c r="F47" i="7" s="1"/>
  <c r="C39" i="7"/>
  <c r="F39" i="7" s="1"/>
  <c r="C38" i="7"/>
  <c r="F38" i="7" s="1"/>
  <c r="C34" i="7"/>
  <c r="F34" i="7" s="1"/>
  <c r="C31" i="7"/>
  <c r="F31" i="7" s="1"/>
  <c r="C30" i="7"/>
  <c r="F30" i="7" s="1"/>
  <c r="C29" i="7"/>
  <c r="F29" i="7" s="1"/>
  <c r="C28" i="7"/>
  <c r="F28" i="7" s="1"/>
  <c r="C26" i="7"/>
  <c r="F26" i="7" s="1"/>
  <c r="C25" i="7"/>
  <c r="E25" i="7" s="1"/>
  <c r="C23" i="7"/>
  <c r="F23" i="7" s="1"/>
  <c r="C22" i="7"/>
  <c r="F22" i="7" s="1"/>
  <c r="C17" i="7"/>
  <c r="F17" i="7" s="1"/>
  <c r="C16" i="7"/>
  <c r="F16" i="7" s="1"/>
  <c r="D428" i="2"/>
  <c r="E246" i="2"/>
  <c r="D246" i="2"/>
  <c r="C246" i="2"/>
  <c r="B246" i="2"/>
  <c r="D296" i="2"/>
  <c r="E497" i="2"/>
  <c r="D497" i="2"/>
  <c r="C497" i="2"/>
  <c r="B497" i="2"/>
  <c r="E494" i="2"/>
  <c r="D494" i="2"/>
  <c r="C494" i="2"/>
  <c r="B494" i="2"/>
  <c r="D136" i="7" l="1"/>
  <c r="E136" i="7"/>
  <c r="F129" i="7"/>
  <c r="E130" i="7"/>
  <c r="D137" i="7"/>
  <c r="E137" i="7"/>
  <c r="F71" i="7"/>
  <c r="E54" i="7"/>
  <c r="E50" i="7"/>
  <c r="E49" i="7"/>
  <c r="E47" i="7"/>
  <c r="E48" i="7"/>
  <c r="E38" i="7"/>
  <c r="E39" i="7"/>
  <c r="D39" i="7"/>
  <c r="E34" i="7"/>
  <c r="E31" i="7"/>
  <c r="E30" i="7"/>
  <c r="E28" i="7"/>
  <c r="D29" i="7"/>
  <c r="E29" i="7"/>
  <c r="D25" i="7"/>
  <c r="D26" i="7"/>
  <c r="E26" i="7"/>
  <c r="F25" i="7"/>
  <c r="D23" i="7"/>
  <c r="E23" i="7"/>
  <c r="E22" i="7"/>
  <c r="D17" i="7"/>
  <c r="E17" i="7"/>
  <c r="D16" i="7"/>
  <c r="D22" i="7"/>
  <c r="E16" i="7"/>
  <c r="E428" i="2"/>
  <c r="C428" i="2"/>
  <c r="B428" i="2"/>
  <c r="E425" i="2"/>
  <c r="D425" i="2"/>
  <c r="C425" i="2"/>
  <c r="B425" i="2"/>
  <c r="E418" i="2"/>
  <c r="D418" i="2"/>
  <c r="C418" i="2"/>
  <c r="B418" i="2"/>
  <c r="E415" i="2"/>
  <c r="D415" i="2"/>
  <c r="C415" i="2"/>
  <c r="B415" i="2"/>
  <c r="E440" i="2"/>
  <c r="D440" i="2"/>
  <c r="C440" i="2"/>
  <c r="B440" i="2"/>
  <c r="E408" i="2"/>
  <c r="D408" i="2"/>
  <c r="C408" i="2"/>
  <c r="B408" i="2"/>
  <c r="E434" i="2"/>
  <c r="D434" i="2"/>
  <c r="C434" i="2"/>
  <c r="B434" i="2"/>
  <c r="E402" i="2"/>
  <c r="D402" i="2"/>
  <c r="C402" i="2"/>
  <c r="B402" i="2"/>
  <c r="E384" i="2"/>
  <c r="D384" i="2"/>
  <c r="C384" i="2"/>
  <c r="B384" i="2"/>
  <c r="E396" i="2"/>
  <c r="D396" i="2"/>
  <c r="C396" i="2"/>
  <c r="B396" i="2"/>
  <c r="E366" i="2"/>
  <c r="D366" i="2"/>
  <c r="C366" i="2"/>
  <c r="B366" i="2"/>
  <c r="E363" i="2"/>
  <c r="D363" i="2"/>
  <c r="C363" i="2"/>
  <c r="B363" i="2"/>
  <c r="E344" i="2"/>
  <c r="D344" i="2"/>
  <c r="C344" i="2"/>
  <c r="B344" i="2"/>
  <c r="E337" i="2"/>
  <c r="D337" i="2"/>
  <c r="C337" i="2"/>
  <c r="B337" i="2"/>
  <c r="E334" i="2"/>
  <c r="D334" i="2"/>
  <c r="C334" i="2"/>
  <c r="B334" i="2"/>
  <c r="B69" i="2"/>
  <c r="C152" i="7" s="1"/>
  <c r="C69" i="2"/>
  <c r="D69" i="2"/>
  <c r="E69" i="2"/>
  <c r="B70" i="2"/>
  <c r="C151" i="7" s="1"/>
  <c r="C70" i="2"/>
  <c r="D70" i="2"/>
  <c r="E70" i="2"/>
  <c r="D350" i="2"/>
  <c r="E350" i="2"/>
  <c r="C350" i="2"/>
  <c r="B350" i="2"/>
  <c r="E303" i="2"/>
  <c r="D303" i="2"/>
  <c r="C303" i="2"/>
  <c r="B303" i="2"/>
  <c r="C260" i="2"/>
  <c r="E113" i="2"/>
  <c r="D113" i="2"/>
  <c r="C113" i="2"/>
  <c r="B113" i="2"/>
  <c r="E112" i="2"/>
  <c r="D112" i="2"/>
  <c r="C112" i="2"/>
  <c r="B112" i="2"/>
  <c r="E94" i="2"/>
  <c r="D94" i="2"/>
  <c r="C94" i="2"/>
  <c r="B94" i="2"/>
  <c r="E95" i="2"/>
  <c r="D95" i="2"/>
  <c r="C95" i="2"/>
  <c r="B95" i="2"/>
  <c r="E285" i="2"/>
  <c r="D285" i="2"/>
  <c r="C285" i="2"/>
  <c r="B285" i="2"/>
  <c r="E390" i="2"/>
  <c r="D390" i="2"/>
  <c r="C390" i="2"/>
  <c r="B390" i="2"/>
  <c r="E378" i="2"/>
  <c r="D378" i="2"/>
  <c r="C378" i="2"/>
  <c r="B378" i="2"/>
  <c r="E446" i="2"/>
  <c r="D446" i="2"/>
  <c r="C446" i="2"/>
  <c r="B446" i="2"/>
  <c r="C21" i="7" s="1"/>
  <c r="E506" i="2"/>
  <c r="D506" i="2"/>
  <c r="C506" i="2"/>
  <c r="B506" i="2"/>
  <c r="C14" i="7" s="1"/>
  <c r="F14" i="7" s="1"/>
  <c r="E503" i="2"/>
  <c r="D503" i="2"/>
  <c r="C503" i="2"/>
  <c r="B503" i="2"/>
  <c r="C15" i="7" s="1"/>
  <c r="E500" i="2"/>
  <c r="D500" i="2"/>
  <c r="C500" i="2"/>
  <c r="B500" i="2"/>
  <c r="E452" i="2"/>
  <c r="D452" i="2"/>
  <c r="C452" i="2"/>
  <c r="B452" i="2"/>
  <c r="C20" i="7" s="1"/>
  <c r="E372" i="2"/>
  <c r="D372" i="2"/>
  <c r="C372" i="2"/>
  <c r="B372" i="2"/>
  <c r="E356" i="2"/>
  <c r="D356" i="2"/>
  <c r="C356" i="2"/>
  <c r="B356" i="2"/>
  <c r="E319" i="2"/>
  <c r="D319" i="2"/>
  <c r="C319" i="2"/>
  <c r="B319" i="2"/>
  <c r="E316" i="2"/>
  <c r="D316" i="2"/>
  <c r="C316" i="2"/>
  <c r="B316" i="2"/>
  <c r="E309" i="2"/>
  <c r="D309" i="2"/>
  <c r="C309" i="2"/>
  <c r="B309" i="2"/>
  <c r="E296" i="2"/>
  <c r="C296" i="2"/>
  <c r="B296" i="2"/>
  <c r="E288" i="2"/>
  <c r="D288" i="2"/>
  <c r="C288" i="2"/>
  <c r="B288" i="2"/>
  <c r="C60" i="7"/>
  <c r="C61" i="7"/>
  <c r="C62" i="7"/>
  <c r="C63" i="7"/>
  <c r="E266" i="2"/>
  <c r="D266" i="2"/>
  <c r="C266" i="2"/>
  <c r="B266" i="2"/>
  <c r="C65" i="7" s="1"/>
  <c r="F65" i="7" s="1"/>
  <c r="E263" i="2"/>
  <c r="D263" i="2"/>
  <c r="C263" i="2"/>
  <c r="B263" i="2"/>
  <c r="C66" i="7" s="1"/>
  <c r="E260" i="2"/>
  <c r="D260" i="2"/>
  <c r="B260" i="2"/>
  <c r="C67" i="7" s="1"/>
  <c r="E257" i="2"/>
  <c r="D257" i="2"/>
  <c r="C257" i="2"/>
  <c r="B257" i="2"/>
  <c r="C68" i="7" s="1"/>
  <c r="E249" i="2"/>
  <c r="D249" i="2"/>
  <c r="C249" i="2"/>
  <c r="B249" i="2"/>
  <c r="C70" i="7" s="1"/>
  <c r="C72" i="7"/>
  <c r="C73" i="7"/>
  <c r="E239" i="2"/>
  <c r="D239" i="2"/>
  <c r="C239" i="2"/>
  <c r="B239" i="2"/>
  <c r="C75" i="7" s="1"/>
  <c r="E236" i="2"/>
  <c r="D236" i="2"/>
  <c r="C236" i="2"/>
  <c r="B236" i="2"/>
  <c r="C76" i="7" s="1"/>
  <c r="C77" i="7"/>
  <c r="C78" i="7"/>
  <c r="C82" i="7"/>
  <c r="C83" i="7"/>
  <c r="C84" i="7"/>
  <c r="E84" i="7" s="1"/>
  <c r="C85" i="7"/>
  <c r="E225" i="2"/>
  <c r="D225" i="2"/>
  <c r="C225" i="2"/>
  <c r="B225" i="2"/>
  <c r="C87" i="7" s="1"/>
  <c r="E222" i="2"/>
  <c r="D222" i="2"/>
  <c r="C222" i="2"/>
  <c r="B222" i="2"/>
  <c r="C88" i="7" s="1"/>
  <c r="C89" i="7"/>
  <c r="F89" i="7" s="1"/>
  <c r="C90" i="7"/>
  <c r="E214" i="2"/>
  <c r="D214" i="2"/>
  <c r="C214" i="2"/>
  <c r="B214" i="2"/>
  <c r="C92" i="7" s="1"/>
  <c r="E211" i="2"/>
  <c r="D211" i="2"/>
  <c r="C211" i="2"/>
  <c r="B211" i="2"/>
  <c r="C93" i="7" s="1"/>
  <c r="E208" i="2"/>
  <c r="D208" i="2"/>
  <c r="C208" i="2"/>
  <c r="B208" i="2"/>
  <c r="C94" i="7" s="1"/>
  <c r="F94" i="7" s="1"/>
  <c r="E205" i="2"/>
  <c r="D205" i="2"/>
  <c r="C205" i="2"/>
  <c r="B205" i="2"/>
  <c r="C95" i="7" s="1"/>
  <c r="E197" i="2"/>
  <c r="D197" i="2"/>
  <c r="C197" i="2"/>
  <c r="B197" i="2"/>
  <c r="C97" i="7" s="1"/>
  <c r="E194" i="2"/>
  <c r="D194" i="2"/>
  <c r="C194" i="2"/>
  <c r="B194" i="2"/>
  <c r="C98" i="7" s="1"/>
  <c r="E191" i="2"/>
  <c r="D191" i="2"/>
  <c r="C191" i="2"/>
  <c r="B191" i="2"/>
  <c r="C99" i="7" s="1"/>
  <c r="F99" i="7" s="1"/>
  <c r="C100" i="7"/>
  <c r="E183" i="2"/>
  <c r="D183" i="2"/>
  <c r="C183" i="2"/>
  <c r="B183" i="2"/>
  <c r="C104" i="7" s="1"/>
  <c r="E180" i="2"/>
  <c r="D180" i="2"/>
  <c r="C180" i="2"/>
  <c r="B180" i="2"/>
  <c r="C105" i="7" s="1"/>
  <c r="E177" i="2"/>
  <c r="D177" i="2"/>
  <c r="C177" i="2"/>
  <c r="B177" i="2"/>
  <c r="C106" i="7" s="1"/>
  <c r="F106" i="7" s="1"/>
  <c r="E174" i="2"/>
  <c r="D174" i="2"/>
  <c r="C174" i="2"/>
  <c r="B174" i="2"/>
  <c r="C107" i="7" s="1"/>
  <c r="E166" i="2"/>
  <c r="D166" i="2"/>
  <c r="C166" i="2"/>
  <c r="B166" i="2"/>
  <c r="C109" i="7" s="1"/>
  <c r="E163" i="2"/>
  <c r="D163" i="2"/>
  <c r="C163" i="2"/>
  <c r="B163" i="2"/>
  <c r="C110" i="7" s="1"/>
  <c r="E160" i="2"/>
  <c r="D160" i="2"/>
  <c r="C160" i="2"/>
  <c r="B160" i="2"/>
  <c r="C111" i="7" s="1"/>
  <c r="E157" i="2"/>
  <c r="D157" i="2"/>
  <c r="C157" i="2"/>
  <c r="B157" i="2"/>
  <c r="C112" i="7" s="1"/>
  <c r="E149" i="2"/>
  <c r="D149" i="2"/>
  <c r="C149" i="2"/>
  <c r="B149" i="2"/>
  <c r="C114" i="7" s="1"/>
  <c r="E146" i="2"/>
  <c r="D146" i="2"/>
  <c r="C146" i="2"/>
  <c r="B146" i="2"/>
  <c r="C115" i="7" s="1"/>
  <c r="E143" i="2"/>
  <c r="D143" i="2"/>
  <c r="C143" i="2"/>
  <c r="B143" i="2"/>
  <c r="C116" i="7" s="1"/>
  <c r="E140" i="2"/>
  <c r="D140" i="2"/>
  <c r="C140" i="2"/>
  <c r="B140" i="2"/>
  <c r="C117" i="7" s="1"/>
  <c r="E132" i="2"/>
  <c r="D132" i="2"/>
  <c r="C132" i="2"/>
  <c r="B132" i="2"/>
  <c r="C119" i="7" s="1"/>
  <c r="E129" i="2"/>
  <c r="D129" i="2"/>
  <c r="C129" i="2"/>
  <c r="B129" i="2"/>
  <c r="C120" i="7" s="1"/>
  <c r="E126" i="2"/>
  <c r="D126" i="2"/>
  <c r="C126" i="2"/>
  <c r="B126" i="2"/>
  <c r="C121" i="7" s="1"/>
  <c r="C122" i="7"/>
  <c r="E118" i="2"/>
  <c r="D118" i="2"/>
  <c r="C118" i="2"/>
  <c r="B118" i="2"/>
  <c r="C126" i="7" s="1"/>
  <c r="E115" i="2"/>
  <c r="D115" i="2"/>
  <c r="C115" i="2"/>
  <c r="B115" i="2"/>
  <c r="C127" i="7" s="1"/>
  <c r="E114" i="2"/>
  <c r="D114" i="2"/>
  <c r="C114" i="2"/>
  <c r="B114" i="2"/>
  <c r="C128" i="7" s="1"/>
  <c r="F128" i="7" s="1"/>
  <c r="E111" i="2"/>
  <c r="D111" i="2"/>
  <c r="C111" i="2"/>
  <c r="B111" i="2"/>
  <c r="C131" i="7" s="1"/>
  <c r="E108" i="2"/>
  <c r="D108" i="2"/>
  <c r="C108" i="2"/>
  <c r="B108" i="2"/>
  <c r="C132" i="7" s="1"/>
  <c r="E107" i="2"/>
  <c r="D107" i="2"/>
  <c r="C107" i="2"/>
  <c r="B107" i="2"/>
  <c r="C133" i="7" s="1"/>
  <c r="E99" i="2"/>
  <c r="D99" i="2"/>
  <c r="C99" i="2"/>
  <c r="B99" i="2"/>
  <c r="C135" i="7" s="1"/>
  <c r="E96" i="2"/>
  <c r="D96" i="2"/>
  <c r="C96" i="2"/>
  <c r="B96" i="2"/>
  <c r="C138" i="7" s="1"/>
  <c r="E93" i="2"/>
  <c r="D93" i="2"/>
  <c r="C93" i="2"/>
  <c r="B93" i="2"/>
  <c r="C139" i="7" s="1"/>
  <c r="E92" i="2"/>
  <c r="D92" i="2"/>
  <c r="C92" i="2"/>
  <c r="B92" i="2"/>
  <c r="C140" i="7" s="1"/>
  <c r="E89" i="2"/>
  <c r="D89" i="2"/>
  <c r="C89" i="2"/>
  <c r="B89" i="2"/>
  <c r="C141" i="7" s="1"/>
  <c r="E88" i="2"/>
  <c r="D88" i="2"/>
  <c r="C88" i="2"/>
  <c r="B88" i="2"/>
  <c r="C142" i="7" s="1"/>
  <c r="E80" i="2"/>
  <c r="D80" i="2"/>
  <c r="C80" i="2"/>
  <c r="B80" i="2"/>
  <c r="C145" i="7" s="1"/>
  <c r="E77" i="2"/>
  <c r="D77" i="2"/>
  <c r="C77" i="2"/>
  <c r="B77" i="2"/>
  <c r="C146" i="7" s="1"/>
  <c r="E76" i="2"/>
  <c r="D76" i="2"/>
  <c r="C76" i="2"/>
  <c r="B76" i="2"/>
  <c r="C147" i="7" s="1"/>
  <c r="E75" i="2"/>
  <c r="D75" i="2"/>
  <c r="C75" i="2"/>
  <c r="B75" i="2"/>
  <c r="C148" i="7" s="1"/>
  <c r="E74" i="2"/>
  <c r="D74" i="2"/>
  <c r="C74" i="2"/>
  <c r="B74" i="2"/>
  <c r="C149" i="7" s="1"/>
  <c r="E73" i="2"/>
  <c r="D73" i="2"/>
  <c r="C73" i="2"/>
  <c r="B73" i="2"/>
  <c r="C150" i="7" s="1"/>
  <c r="E85" i="2"/>
  <c r="D85" i="2"/>
  <c r="C85" i="2"/>
  <c r="B85" i="2"/>
  <c r="A85" i="2"/>
  <c r="Q16" i="6"/>
  <c r="D66" i="7" l="1"/>
  <c r="F66" i="7"/>
  <c r="E66" i="7"/>
  <c r="F141" i="7"/>
  <c r="D141" i="7"/>
  <c r="F120" i="7"/>
  <c r="D120" i="7"/>
  <c r="E120" i="7"/>
  <c r="F76" i="7"/>
  <c r="D76" i="7"/>
  <c r="D75" i="7"/>
  <c r="E75" i="7"/>
  <c r="F75" i="7"/>
  <c r="E76" i="7"/>
  <c r="E147" i="7"/>
  <c r="F147" i="7"/>
  <c r="D135" i="7"/>
  <c r="E135" i="7"/>
  <c r="F121" i="7"/>
  <c r="E121" i="7"/>
  <c r="F111" i="7"/>
  <c r="D111" i="7"/>
  <c r="E20" i="7"/>
  <c r="F20" i="7"/>
  <c r="F146" i="7"/>
  <c r="E146" i="7"/>
  <c r="D146" i="7"/>
  <c r="D119" i="7"/>
  <c r="F119" i="7"/>
  <c r="E119" i="7"/>
  <c r="D97" i="7"/>
  <c r="E97" i="7"/>
  <c r="F97" i="7"/>
  <c r="E109" i="7"/>
  <c r="F109" i="7"/>
  <c r="D109" i="7"/>
  <c r="F132" i="7"/>
  <c r="E132" i="7"/>
  <c r="D132" i="7"/>
  <c r="D62" i="7"/>
  <c r="E62" i="7"/>
  <c r="E110" i="7"/>
  <c r="F110" i="7"/>
  <c r="D110" i="7"/>
  <c r="F87" i="7"/>
  <c r="E87" i="7"/>
  <c r="D87" i="7"/>
  <c r="E77" i="7"/>
  <c r="F77" i="7"/>
  <c r="F15" i="7"/>
  <c r="E15" i="7"/>
  <c r="D15" i="7"/>
  <c r="F88" i="7"/>
  <c r="E88" i="7"/>
  <c r="D88" i="7"/>
  <c r="D98" i="7"/>
  <c r="F98" i="7"/>
  <c r="E98" i="7"/>
  <c r="F145" i="7"/>
  <c r="D145" i="7"/>
  <c r="E145" i="7"/>
  <c r="F139" i="7"/>
  <c r="D139" i="7"/>
  <c r="E139" i="7"/>
  <c r="E133" i="7"/>
  <c r="D133" i="7"/>
  <c r="F133" i="7"/>
  <c r="F116" i="7"/>
  <c r="D116" i="7"/>
  <c r="E72" i="7"/>
  <c r="F72" i="7"/>
  <c r="D70" i="7"/>
  <c r="F70" i="7"/>
  <c r="E70" i="7"/>
  <c r="F67" i="7"/>
  <c r="E67" i="7"/>
  <c r="D65" i="7"/>
  <c r="E65" i="7"/>
  <c r="F84" i="7"/>
  <c r="D106" i="7"/>
  <c r="E128" i="7"/>
  <c r="D152" i="7"/>
  <c r="E152" i="7"/>
  <c r="F152" i="7"/>
  <c r="F100" i="7"/>
  <c r="E100" i="7"/>
  <c r="D100" i="7"/>
  <c r="D61" i="7"/>
  <c r="F61" i="7"/>
  <c r="E61" i="7"/>
  <c r="F142" i="7"/>
  <c r="E142" i="7"/>
  <c r="D142" i="7"/>
  <c r="D114" i="7"/>
  <c r="F114" i="7"/>
  <c r="E114" i="7"/>
  <c r="F83" i="7"/>
  <c r="E83" i="7"/>
  <c r="D83" i="7"/>
  <c r="D149" i="7"/>
  <c r="F149" i="7"/>
  <c r="E149" i="7"/>
  <c r="D140" i="7"/>
  <c r="F140" i="7"/>
  <c r="E140" i="7"/>
  <c r="F117" i="7"/>
  <c r="E117" i="7"/>
  <c r="D117" i="7"/>
  <c r="F95" i="7"/>
  <c r="E95" i="7"/>
  <c r="D95" i="7"/>
  <c r="F73" i="7"/>
  <c r="E73" i="7"/>
  <c r="D73" i="7"/>
  <c r="F122" i="7"/>
  <c r="D122" i="7"/>
  <c r="E122" i="7"/>
  <c r="D78" i="7"/>
  <c r="F78" i="7"/>
  <c r="E78" i="7"/>
  <c r="F112" i="7"/>
  <c r="E112" i="7"/>
  <c r="D112" i="7"/>
  <c r="E82" i="7"/>
  <c r="D82" i="7"/>
  <c r="F82" i="7"/>
  <c r="D14" i="7"/>
  <c r="E14" i="7"/>
  <c r="D151" i="7"/>
  <c r="E151" i="7"/>
  <c r="F151" i="7"/>
  <c r="F92" i="7"/>
  <c r="E92" i="7"/>
  <c r="D92" i="7"/>
  <c r="E138" i="7"/>
  <c r="D138" i="7"/>
  <c r="F138" i="7"/>
  <c r="E90" i="7"/>
  <c r="D90" i="7"/>
  <c r="F90" i="7"/>
  <c r="E68" i="7"/>
  <c r="F68" i="7"/>
  <c r="D68" i="7"/>
  <c r="F60" i="7"/>
  <c r="E60" i="7"/>
  <c r="D60" i="7"/>
  <c r="F105" i="7"/>
  <c r="E105" i="7"/>
  <c r="D105" i="7"/>
  <c r="E63" i="7"/>
  <c r="F63" i="7"/>
  <c r="D63" i="7"/>
  <c r="E115" i="7"/>
  <c r="F115" i="7"/>
  <c r="D115" i="7"/>
  <c r="D93" i="7"/>
  <c r="E93" i="7"/>
  <c r="F93" i="7"/>
  <c r="E127" i="7"/>
  <c r="D127" i="7"/>
  <c r="F127" i="7"/>
  <c r="D21" i="7"/>
  <c r="F21" i="7"/>
  <c r="E21" i="7"/>
  <c r="D126" i="7"/>
  <c r="E126" i="7"/>
  <c r="F126" i="7"/>
  <c r="D104" i="7"/>
  <c r="E104" i="7"/>
  <c r="F104" i="7"/>
  <c r="E150" i="7"/>
  <c r="D150" i="7"/>
  <c r="F150" i="7"/>
  <c r="F148" i="7"/>
  <c r="E148" i="7"/>
  <c r="D148" i="7"/>
  <c r="F131" i="7"/>
  <c r="D131" i="7"/>
  <c r="E131" i="7"/>
  <c r="D107" i="7"/>
  <c r="E107" i="7"/>
  <c r="F107" i="7"/>
  <c r="E85" i="7"/>
  <c r="F85" i="7"/>
  <c r="D85" i="7"/>
  <c r="F62" i="7"/>
  <c r="E111" i="7"/>
  <c r="E106" i="7"/>
  <c r="D99" i="7"/>
  <c r="F135" i="7"/>
  <c r="D72" i="7"/>
  <c r="D77" i="7"/>
  <c r="E99" i="7"/>
  <c r="D20" i="7"/>
  <c r="D128" i="7"/>
  <c r="D121" i="7"/>
  <c r="D67" i="7"/>
  <c r="D94" i="7"/>
  <c r="D89" i="7"/>
  <c r="E116" i="7"/>
  <c r="E94" i="7"/>
  <c r="D147" i="7"/>
  <c r="E89" i="7"/>
  <c r="E141" i="7"/>
  <c r="D84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Craig Murray</author>
  </authors>
  <commentList>
    <comment ref="D480" authorId="0" shapeId="0" xr:uid="{782C4D2E-9628-491A-9D0F-799B6D53C3F0}">
      <text>
        <r>
          <rPr>
            <b/>
            <sz val="9"/>
            <color indexed="81"/>
            <rFont val="Tahoma"/>
            <family val="2"/>
          </rPr>
          <t>Craig Murray:</t>
        </r>
        <r>
          <rPr>
            <sz val="9"/>
            <color indexed="81"/>
            <rFont val="Tahoma"/>
            <family val="2"/>
          </rPr>
          <t xml:space="preserve">
This sentence needs updating</t>
        </r>
      </text>
    </comment>
    <comment ref="D485" authorId="0" shapeId="0" xr:uid="{7257E53C-D8E0-4997-A2F9-B55ED15F8BDB}">
      <text>
        <r>
          <rPr>
            <b/>
            <sz val="9"/>
            <color indexed="81"/>
            <rFont val="Tahoma"/>
            <family val="2"/>
          </rPr>
          <t>Craig Murray:</t>
        </r>
        <r>
          <rPr>
            <sz val="9"/>
            <color indexed="81"/>
            <rFont val="Tahoma"/>
            <family val="2"/>
          </rPr>
          <t xml:space="preserve">
This sentences need updating</t>
        </r>
      </text>
    </comment>
  </commentList>
</comments>
</file>

<file path=xl/sharedStrings.xml><?xml version="1.0" encoding="utf-8"?>
<sst xmlns="http://schemas.openxmlformats.org/spreadsheetml/2006/main" count="1450" uniqueCount="566">
  <si>
    <t>ProjectNumber</t>
  </si>
  <si>
    <t>ID</t>
  </si>
  <si>
    <t>First Student Name</t>
  </si>
  <si>
    <t>Partner</t>
  </si>
  <si>
    <t>ProjectTitle</t>
  </si>
  <si>
    <t>School</t>
  </si>
  <si>
    <t>Category</t>
  </si>
  <si>
    <t>Div</t>
  </si>
  <si>
    <t>Room</t>
  </si>
  <si>
    <t>Judging Team</t>
  </si>
  <si>
    <t>Abstract</t>
  </si>
  <si>
    <t>Mark</t>
  </si>
  <si>
    <t>DivAward</t>
  </si>
  <si>
    <t>SpecAwards</t>
  </si>
  <si>
    <t>AwardPoints</t>
  </si>
  <si>
    <t>Madan, Kush</t>
  </si>
  <si>
    <t>How does the different type of surface affect how high a basketball can be bounced?</t>
  </si>
  <si>
    <t>Children's Montessori &amp; Preparatory School</t>
  </si>
  <si>
    <t>Elementary</t>
  </si>
  <si>
    <t>3. Physical Science</t>
  </si>
  <si>
    <t>ESB A210</t>
  </si>
  <si>
    <t>Bonner, Desmond</t>
  </si>
  <si>
    <t>A Deep Dive in Solar Pool Heaters</t>
  </si>
  <si>
    <t>Edmison Heights Public School</t>
  </si>
  <si>
    <t>This data at right is from last year's fair and MUST be replaced!</t>
  </si>
  <si>
    <t>Yusuf, Manha</t>
  </si>
  <si>
    <t>Yusuf, Laiba</t>
  </si>
  <si>
    <t>Improving youth and adult mental health post covid-19 pandemic among unemployed and low income households through Art sessions and Pet therapy.</t>
  </si>
  <si>
    <t>Home School</t>
  </si>
  <si>
    <t>2. Biological Science</t>
  </si>
  <si>
    <t>ESB A209</t>
  </si>
  <si>
    <t>Master List comes from Brian Patrick in Excel format.</t>
  </si>
  <si>
    <t>Berlingeri, Angelo</t>
  </si>
  <si>
    <t>Berlingeri, Josephine</t>
  </si>
  <si>
    <t>Is the Ear Bone Connected to the Eye Bone?</t>
  </si>
  <si>
    <t>Ensure columns are the same order for his list compared with this one- rearrange his</t>
  </si>
  <si>
    <t>Newland, Jasper</t>
  </si>
  <si>
    <t>Water Filtration Comparison</t>
  </si>
  <si>
    <t xml:space="preserve">   spreadsheet columns first if necessary.</t>
  </si>
  <si>
    <t>McNamara, Ellie</t>
  </si>
  <si>
    <t>Mind Games</t>
  </si>
  <si>
    <t>James Strath Public School</t>
  </si>
  <si>
    <t>Then copy and paste data from his master list into this one.</t>
  </si>
  <si>
    <t>Sherrer, Leila</t>
  </si>
  <si>
    <t>Can Petting a Dog Decrease Stress</t>
  </si>
  <si>
    <t>Hancock, Addison</t>
  </si>
  <si>
    <t>Erosion In Motion</t>
  </si>
  <si>
    <t>Hancock, Landon</t>
  </si>
  <si>
    <t>Examining Bacteria in Various Water Sources</t>
  </si>
  <si>
    <t>Count by Category</t>
  </si>
  <si>
    <t>Taylor, Clara</t>
  </si>
  <si>
    <t>My Hypoallergenic Cat</t>
  </si>
  <si>
    <t>1=Primary</t>
  </si>
  <si>
    <t>Anderson, Lachlan</t>
  </si>
  <si>
    <t>How much water is best for growing bush beans?</t>
  </si>
  <si>
    <t>2=Elementary</t>
  </si>
  <si>
    <t>Bush, Hope</t>
  </si>
  <si>
    <t>Collecting  Micro-meteorites</t>
  </si>
  <si>
    <t>3=Junior</t>
  </si>
  <si>
    <t>Georg, Felix</t>
  </si>
  <si>
    <t>Let It Grow</t>
  </si>
  <si>
    <t>Kawartha Heights Public School</t>
  </si>
  <si>
    <t>4=Intermediate</t>
  </si>
  <si>
    <t>Georg, Connor</t>
  </si>
  <si>
    <t>How To Train Your Goldfish</t>
  </si>
  <si>
    <t>5=Senior</t>
  </si>
  <si>
    <t>Pronk, Bradley</t>
  </si>
  <si>
    <t>Hydraulics</t>
  </si>
  <si>
    <t>Northumberland Christian School</t>
  </si>
  <si>
    <t>Overall</t>
  </si>
  <si>
    <t>Smith, Miles</t>
  </si>
  <si>
    <t>The Best Way to Shuffle Cards</t>
  </si>
  <si>
    <t>Queen Mary Public School</t>
  </si>
  <si>
    <t>Smyth, MacKenna</t>
  </si>
  <si>
    <t>Tie Dye - What are the best fabric and dye combinations?</t>
  </si>
  <si>
    <t>McCann, Lachlan</t>
  </si>
  <si>
    <t>Lindsay, George</t>
  </si>
  <si>
    <t>WHAT FAN SHAPE IS THE MOST POWERFUL</t>
  </si>
  <si>
    <t>Van, Benjamin</t>
  </si>
  <si>
    <t>Belanger, Roland</t>
  </si>
  <si>
    <t>How to Earthquake-Proof a Building</t>
  </si>
  <si>
    <t>Rhema Christian School</t>
  </si>
  <si>
    <t>Van, Liah</t>
  </si>
  <si>
    <t>Belanger, Rosemary</t>
  </si>
  <si>
    <t>Egg-cellent Feathered Features</t>
  </si>
  <si>
    <t>McNevan, Cohen</t>
  </si>
  <si>
    <t>Net Positive</t>
  </si>
  <si>
    <t>Wilson, Christina</t>
  </si>
  <si>
    <t>How Trees Absorb Water</t>
  </si>
  <si>
    <t>Smallwood, Jamieson</t>
  </si>
  <si>
    <t>van Berkel, Simeon</t>
  </si>
  <si>
    <t>Laser Security System</t>
  </si>
  <si>
    <t>Friesen, Hannah</t>
  </si>
  <si>
    <t>Sweeney, Bronwyn</t>
  </si>
  <si>
    <t>Colour Blindness</t>
  </si>
  <si>
    <t>Fennessy, Liam</t>
  </si>
  <si>
    <t>What is The Best Shape for a Boat</t>
  </si>
  <si>
    <t>Te Sligte, Quinn</t>
  </si>
  <si>
    <t>How Bones react to different chemicals</t>
  </si>
  <si>
    <t>Dingman, Evelyn</t>
  </si>
  <si>
    <t>Rogers, Kara</t>
  </si>
  <si>
    <t>Which dye will work best?</t>
  </si>
  <si>
    <t>Te Sligte, Deets</t>
  </si>
  <si>
    <t>How we see sound</t>
  </si>
  <si>
    <t>Wickert, Madalynn</t>
  </si>
  <si>
    <t>Ingram, Mackenzie</t>
  </si>
  <si>
    <t>How Plants Grow in Different Coloured Lights</t>
  </si>
  <si>
    <t>St. Anne Elementary School</t>
  </si>
  <si>
    <t>Dennison, Casey</t>
  </si>
  <si>
    <t>Dorken, Saskia</t>
  </si>
  <si>
    <t>how are rainbows made</t>
  </si>
  <si>
    <t>Muir, Iris</t>
  </si>
  <si>
    <t>Critchlow, Phoebe</t>
  </si>
  <si>
    <t>The table looks clean, but is it? What restaurant has the germiest tables?</t>
  </si>
  <si>
    <t>Switzer, Malory</t>
  </si>
  <si>
    <t>Fleming, Olivia</t>
  </si>
  <si>
    <t>Elephant Toothpaste</t>
  </si>
  <si>
    <t>Schielke, Marley</t>
  </si>
  <si>
    <t>Larocque, Ava</t>
  </si>
  <si>
    <t>Gummy bear osmosis</t>
  </si>
  <si>
    <t>Sehn, Claire</t>
  </si>
  <si>
    <t>Gray is the New Green: Reusing Gray Water to Grow Plants</t>
  </si>
  <si>
    <t>St. Catherine Elementary School</t>
  </si>
  <si>
    <t>Seviaryna, Katia</t>
  </si>
  <si>
    <t>The Philosopher’s Soap: the Key to Eternal Bubbles</t>
  </si>
  <si>
    <t>McInnes, Austin</t>
  </si>
  <si>
    <t>Raising the Bar (Part 2): Creating Waste Free Shampoo &amp; Conditioner Bars</t>
  </si>
  <si>
    <t>Wang, Jerry</t>
  </si>
  <si>
    <t>Which Organs Can I Live Without</t>
  </si>
  <si>
    <t>Clement, Abrielle</t>
  </si>
  <si>
    <t>Slater, Amelia</t>
  </si>
  <si>
    <t>Get Ready to Rock!</t>
  </si>
  <si>
    <t>Curry, Kinsley</t>
  </si>
  <si>
    <t>March to your Mood</t>
  </si>
  <si>
    <t>2. Biological science</t>
  </si>
  <si>
    <t>Carter Phillips, Kayley</t>
  </si>
  <si>
    <t>Chalk and Eggshells</t>
  </si>
  <si>
    <t>St. Elizabeth School</t>
  </si>
  <si>
    <t>Borwick, Isabel</t>
  </si>
  <si>
    <t>Horse Treat Preference</t>
  </si>
  <si>
    <t>Westmount Public School</t>
  </si>
  <si>
    <t>Stewart, Samantha</t>
  </si>
  <si>
    <t>Hashem, Hana</t>
  </si>
  <si>
    <t>Le Projet de soin</t>
  </si>
  <si>
    <t>Crowley, Max</t>
  </si>
  <si>
    <t>Bishop, Avni</t>
  </si>
  <si>
    <t>The Dirty Surfaces at Westmount</t>
  </si>
  <si>
    <t>Bates, Grayson</t>
  </si>
  <si>
    <t>How Much Dirt Can You Create in a Lifetime?</t>
  </si>
  <si>
    <t>Walters, Sarah</t>
  </si>
  <si>
    <t>Eaton, Addison</t>
  </si>
  <si>
    <t>Canada's ban on plastic bags.</t>
  </si>
  <si>
    <t>East Northumberland Secondary School</t>
  </si>
  <si>
    <t>Intermediate</t>
  </si>
  <si>
    <t>4. Earth and Environmental Sciences</t>
  </si>
  <si>
    <t>ESB A206</t>
  </si>
  <si>
    <t>Rathnakumar, Rajeasha</t>
  </si>
  <si>
    <t>Fraser, Victoria</t>
  </si>
  <si>
    <t>To vape or not to vape?</t>
  </si>
  <si>
    <t>5. Health and Life Sciences</t>
  </si>
  <si>
    <t>Zegers, Laura</t>
  </si>
  <si>
    <t>Pipe, Becca</t>
  </si>
  <si>
    <t>Light it up with homemade lava lamps</t>
  </si>
  <si>
    <t>7. Physical and Mathematical Sciences</t>
  </si>
  <si>
    <t>Varty, Dean</t>
  </si>
  <si>
    <t>Phonetics - How Human Speech Works</t>
  </si>
  <si>
    <t>Kirk, Emmerson</t>
  </si>
  <si>
    <t>MacGregor, Alivia</t>
  </si>
  <si>
    <t>Modelling environmental impacts of volcanoes</t>
  </si>
  <si>
    <t>Wain, Ethan</t>
  </si>
  <si>
    <t>The Chemistry of Colour Fire</t>
  </si>
  <si>
    <t>Doherty, Kara</t>
  </si>
  <si>
    <t>Science of Pain</t>
  </si>
  <si>
    <t>Holy Cross Secondary School</t>
  </si>
  <si>
    <t>Dave, Hrish</t>
  </si>
  <si>
    <t>Exertion vs Exhaustion</t>
  </si>
  <si>
    <t>Kenner Collegiate &amp; Voc Institute</t>
  </si>
  <si>
    <t>Young, Isabelle</t>
  </si>
  <si>
    <t>The perfect crime</t>
  </si>
  <si>
    <t>St. Peter Secondary School</t>
  </si>
  <si>
    <t>Kemsley, Ella</t>
  </si>
  <si>
    <t>Effective Hand Hygiene</t>
  </si>
  <si>
    <t>Junior</t>
  </si>
  <si>
    <t>ESB A202</t>
  </si>
  <si>
    <t>Garcha, Nimrit</t>
  </si>
  <si>
    <t>Which fruits ripen faster and why.</t>
  </si>
  <si>
    <t>McNair-Glover, Kieran</t>
  </si>
  <si>
    <t>The Great Tomato Race</t>
  </si>
  <si>
    <t>Nichols, Abby</t>
  </si>
  <si>
    <t>Edgerton, Rebecca</t>
  </si>
  <si>
    <t>Music &amp; Plants</t>
  </si>
  <si>
    <t>Rushton, Ava</t>
  </si>
  <si>
    <t>Guinea Pig Genetics</t>
  </si>
  <si>
    <t>McFadden, Sadie</t>
  </si>
  <si>
    <t>What the Duck Makes My Plants Grow?</t>
  </si>
  <si>
    <t>Kawartha Montessori School</t>
  </si>
  <si>
    <t>Root-Maher, Fraser</t>
  </si>
  <si>
    <t>Recipe Reinvention: Exploring the Science of Baking</t>
  </si>
  <si>
    <t>Kretschmar-Ford, Corbin</t>
  </si>
  <si>
    <t>Weiskittel, Leo</t>
  </si>
  <si>
    <t>Superfood for Superworms</t>
  </si>
  <si>
    <t>Asim, Meerab</t>
  </si>
  <si>
    <t>Ellis, Layla</t>
  </si>
  <si>
    <t>Does the presence of lyrics in music affect a persons numerical memory?</t>
  </si>
  <si>
    <t>Street, Ivan</t>
  </si>
  <si>
    <t>Tinted Innocence</t>
  </si>
  <si>
    <t>Alherish, Saad</t>
  </si>
  <si>
    <t>the placebo effect</t>
  </si>
  <si>
    <t>6. Computer and Engineering Sciences</t>
  </si>
  <si>
    <t>Newman, Loic</t>
  </si>
  <si>
    <t>Sarkar, Usha</t>
  </si>
  <si>
    <t>A.I vs. Human:  Can you tell the difference?</t>
  </si>
  <si>
    <t>Flaman, Jonah</t>
  </si>
  <si>
    <t>Pepsi or Coke?</t>
  </si>
  <si>
    <t>Ferguson, Kai</t>
  </si>
  <si>
    <t>Carr, Wesley</t>
  </si>
  <si>
    <t>Electromagnetic Motors</t>
  </si>
  <si>
    <t>Dinnick, Isaiah</t>
  </si>
  <si>
    <t>Juggling Around</t>
  </si>
  <si>
    <t>Lucas, David</t>
  </si>
  <si>
    <t>Van, Nathan</t>
  </si>
  <si>
    <t>How Do Radios Work?</t>
  </si>
  <si>
    <t>Buchner, Sofie</t>
  </si>
  <si>
    <t>Ingram, Cora</t>
  </si>
  <si>
    <t>Flowers and Substances</t>
  </si>
  <si>
    <t>Sehn, Ella</t>
  </si>
  <si>
    <t>Purifying Chlorinated Water with Carbon</t>
  </si>
  <si>
    <t>Sembhi, Aviraj</t>
  </si>
  <si>
    <t>Exploring the Potential of Machine Learning in Solving Puzzles</t>
  </si>
  <si>
    <t>Carter Phillips, Zackary</t>
  </si>
  <si>
    <t>Simple Sun Tracking Solar Panels</t>
  </si>
  <si>
    <t>Fam, Avery</t>
  </si>
  <si>
    <t>Joshi, Nikhil</t>
  </si>
  <si>
    <t>The Next Generation of Coding: Using AI to code AI</t>
  </si>
  <si>
    <t>Gagliardi-Stabler, Adelena</t>
  </si>
  <si>
    <t>What Liquid do Seeds Like</t>
  </si>
  <si>
    <t>Primary</t>
  </si>
  <si>
    <t>1. General Science</t>
  </si>
  <si>
    <t>ESB A205</t>
  </si>
  <si>
    <t>Newland, Sage</t>
  </si>
  <si>
    <t>Why do bunnies hop</t>
  </si>
  <si>
    <t>Woodcroft, Maria</t>
  </si>
  <si>
    <t>The Best Paper Airplane Ever!</t>
  </si>
  <si>
    <t>Gharial, Udayvir</t>
  </si>
  <si>
    <t>Robotics</t>
  </si>
  <si>
    <t>Homestead Public School</t>
  </si>
  <si>
    <t>Milne, Max</t>
  </si>
  <si>
    <t>Dinos 4 Life</t>
  </si>
  <si>
    <t>Lucima, Callia</t>
  </si>
  <si>
    <t>Waves-Coastal Erosion</t>
  </si>
  <si>
    <t>Pronk, Grace</t>
  </si>
  <si>
    <t>Our Universe</t>
  </si>
  <si>
    <t>KONG, Elsa ZIYI</t>
  </si>
  <si>
    <t>Liu, Leanne</t>
  </si>
  <si>
    <t>Energy saving lighting control</t>
  </si>
  <si>
    <t>McNevan, Jade</t>
  </si>
  <si>
    <t>Are You Thirsty?</t>
  </si>
  <si>
    <t>Parker, Lydia</t>
  </si>
  <si>
    <t>Zhang, Adeline</t>
  </si>
  <si>
    <t>Salt &amp; Ice</t>
  </si>
  <si>
    <t>Haan, Madeline</t>
  </si>
  <si>
    <t>How does the colour of light affect the growth of plants</t>
  </si>
  <si>
    <t>Belanger, Sawyer</t>
  </si>
  <si>
    <t>Iribon, Bailey</t>
  </si>
  <si>
    <t>Glorious Glistening Geodes</t>
  </si>
  <si>
    <t>Boshart, Clara</t>
  </si>
  <si>
    <t>Boshart, Geneva</t>
  </si>
  <si>
    <t>Taste Buds</t>
  </si>
  <si>
    <t>Friesen, Leah</t>
  </si>
  <si>
    <t>van Berkel, Naomi</t>
  </si>
  <si>
    <t>Ping-Pong Gravity</t>
  </si>
  <si>
    <t>Butler, Ezekiel</t>
  </si>
  <si>
    <t>Why does the Moon have craters</t>
  </si>
  <si>
    <t>McInroy, Jordyn</t>
  </si>
  <si>
    <t>Rock Candy</t>
  </si>
  <si>
    <t>McDannold, Taylor</t>
  </si>
  <si>
    <t>Power on with produce</t>
  </si>
  <si>
    <t>Dave, Shiven</t>
  </si>
  <si>
    <t>Working Lungs model and effect of infection</t>
  </si>
  <si>
    <t>De Luca, Elena</t>
  </si>
  <si>
    <t>Bennett, Nate</t>
  </si>
  <si>
    <t>ENSS Recycles?</t>
  </si>
  <si>
    <t>Senior</t>
  </si>
  <si>
    <t>Trefiak, Ava</t>
  </si>
  <si>
    <t>Biodiversity Impacts on Soil Quality</t>
  </si>
  <si>
    <t>DeVille, Tatum</t>
  </si>
  <si>
    <t>Lungley, Kaitlyn</t>
  </si>
  <si>
    <t>The Problem With Fast Fashion and One Chique Solution</t>
  </si>
  <si>
    <t>Stevens, Simon</t>
  </si>
  <si>
    <t>How Sweet It Is! A Molecular and Nutritional Analysis of Maple Syrup</t>
  </si>
  <si>
    <t>Ostrander, Ava</t>
  </si>
  <si>
    <t>Mackey, Ida</t>
  </si>
  <si>
    <t>Does Ontario need more provincial parks?</t>
  </si>
  <si>
    <t>Pomeroy, Ashlynn</t>
  </si>
  <si>
    <t>De-Extinction</t>
  </si>
  <si>
    <t>ENSS</t>
  </si>
  <si>
    <t>Tataw, Lyna</t>
  </si>
  <si>
    <t>Using the PCSK9 gene mutation to resolve cardiovascular disease</t>
  </si>
  <si>
    <t>Lakefield College School</t>
  </si>
  <si>
    <t>Cavanagh, Hailey</t>
  </si>
  <si>
    <t>The Ripple Effect~It's no matter</t>
  </si>
  <si>
    <t>Awards Ceremony Script for the Peterborough Regional Science Fair (PRSF)</t>
  </si>
  <si>
    <t>In Powerpoint?</t>
  </si>
  <si>
    <t>INSTRUCTIONS / INFORMATION</t>
  </si>
  <si>
    <t>The script to be completed and printed is at left.</t>
  </si>
  <si>
    <t>Date:</t>
  </si>
  <si>
    <t>• Enter a project number in a project number field and all the other fields will fill in automatically for that record.</t>
  </si>
  <si>
    <t>• Enter "none" (without quotes) to indicate no winner.</t>
  </si>
  <si>
    <t>3:30-3:30 PM: GUEST TALKS / ENTERTAINMENT</t>
  </si>
  <si>
    <t xml:space="preserve">     • (no winner) = no winner of that prize</t>
  </si>
  <si>
    <t>Carlotta James speakers, about 1 hr total</t>
  </si>
  <si>
    <t>• #N/A=no data found in Masterlist (project number not present in master list)</t>
  </si>
  <si>
    <t>Select all rows and double-click on line between 2 rows to wrap text as needed.</t>
  </si>
  <si>
    <t>3:30-4:30 PM: AWARDS AND PRIZES PRESENTATIONS</t>
  </si>
  <si>
    <t>NOTES</t>
  </si>
  <si>
    <t>Legend</t>
  </si>
  <si>
    <t>(no eligible project)</t>
  </si>
  <si>
    <t xml:space="preserve"> = no winner of that prize (project number set to 'none')</t>
  </si>
  <si>
    <t>• Data obtained from Masterlist using VLOOKUP function</t>
  </si>
  <si>
    <t>TBA</t>
  </si>
  <si>
    <t xml:space="preserve"> = to be announced/yet to be determined</t>
  </si>
  <si>
    <t xml:space="preserve">   (can accommodate up to 300 project entries in master list).</t>
  </si>
  <si>
    <t>• Names and title fields are wrap text so entire text can be visible; select all rows and double-click line between</t>
  </si>
  <si>
    <t>A. DOOR PRIZES (random draw)</t>
  </si>
  <si>
    <t xml:space="preserve">   any two rows to force Excel to expand/contract row height as necessary.</t>
  </si>
  <si>
    <t>Student Name</t>
  </si>
  <si>
    <t>• Double-check pagination of script before printing.</t>
  </si>
  <si>
    <t>Bird Kingdom Family Pass</t>
  </si>
  <si>
    <t>Dino Park</t>
  </si>
  <si>
    <t>ROM</t>
  </si>
  <si>
    <t>YoYo</t>
  </si>
  <si>
    <t>2 Butterfly Books</t>
  </si>
  <si>
    <t>WWF Butterfly Adoption</t>
  </si>
  <si>
    <t>Runner's Life</t>
  </si>
  <si>
    <t>Peterborough Petes</t>
  </si>
  <si>
    <t>Kawartha Nordic</t>
  </si>
  <si>
    <t>Escape Maze x 2</t>
  </si>
  <si>
    <t>Niagara Parks</t>
  </si>
  <si>
    <t>Macleans</t>
  </si>
  <si>
    <t>Movie Pass Early Bird</t>
  </si>
  <si>
    <t>B. DIVISION CATEGORY AWARD WINNERS (15)</t>
  </si>
  <si>
    <t>B1. Primary (Grades 1-3): General Sciences</t>
  </si>
  <si>
    <t>Presenters:</t>
  </si>
  <si>
    <t>Neil</t>
  </si>
  <si>
    <t>Project No.</t>
  </si>
  <si>
    <t>Partner Name</t>
  </si>
  <si>
    <t>Project Title</t>
  </si>
  <si>
    <t>School Name</t>
  </si>
  <si>
    <t>- Two Honourable Mention</t>
  </si>
  <si>
    <t>yes</t>
  </si>
  <si>
    <t xml:space="preserve">- Five Awards of Excellence </t>
  </si>
  <si>
    <r>
      <rPr>
        <b/>
        <sz val="12"/>
        <color indexed="8"/>
        <rFont val="Arial"/>
        <family val="2"/>
      </rPr>
      <t>- Best Overall Primary Project</t>
    </r>
    <r>
      <rPr>
        <sz val="12"/>
        <color indexed="8"/>
        <rFont val="Arial"/>
        <family val="2"/>
      </rPr>
      <t xml:space="preserve"> </t>
    </r>
  </si>
  <si>
    <t>B2. Elementary (Grades 4-6): Biological Sciences</t>
  </si>
  <si>
    <t>- Two Honourable Mentions</t>
  </si>
  <si>
    <t>- Five Awards of Excellence</t>
  </si>
  <si>
    <r>
      <rPr>
        <b/>
        <sz val="12"/>
        <color indexed="8"/>
        <rFont val="Arial"/>
        <family val="2"/>
      </rPr>
      <t>- Best Overall Elementary Biological Project</t>
    </r>
    <r>
      <rPr>
        <sz val="12"/>
        <color indexed="8"/>
        <rFont val="Arial"/>
        <family val="2"/>
      </rPr>
      <t xml:space="preserve"> </t>
    </r>
  </si>
  <si>
    <t>B3. Elementary (Grades 4-6): Physical Sciences</t>
  </si>
  <si>
    <t xml:space="preserve">- Two Honourable Mentions </t>
  </si>
  <si>
    <r>
      <rPr>
        <b/>
        <sz val="12"/>
        <color indexed="8"/>
        <rFont val="Arial"/>
        <family val="2"/>
      </rPr>
      <t>- Best Overall Elementary Physical Project</t>
    </r>
    <r>
      <rPr>
        <sz val="12"/>
        <color indexed="8"/>
        <rFont val="Arial"/>
        <family val="2"/>
      </rPr>
      <t xml:space="preserve"> </t>
    </r>
  </si>
  <si>
    <t>B4. Junior (Grades 7-8): Physical and Mathematical Sciences</t>
  </si>
  <si>
    <t xml:space="preserve">Presenter: </t>
  </si>
  <si>
    <r>
      <t xml:space="preserve">- </t>
    </r>
    <r>
      <rPr>
        <b/>
        <sz val="12"/>
        <color indexed="8"/>
        <rFont val="Arial"/>
        <family val="2"/>
      </rPr>
      <t>Third Place</t>
    </r>
    <r>
      <rPr>
        <sz val="12"/>
        <color indexed="8"/>
        <rFont val="Arial"/>
        <family val="2"/>
      </rPr>
      <t xml:space="preserve"> </t>
    </r>
  </si>
  <si>
    <t>sponsored by Institute of Electrical and Electronics Engineers</t>
  </si>
  <si>
    <t>none</t>
  </si>
  <si>
    <t>NA</t>
  </si>
  <si>
    <r>
      <t xml:space="preserve">- </t>
    </r>
    <r>
      <rPr>
        <b/>
        <sz val="12"/>
        <color indexed="8"/>
        <rFont val="Arial"/>
        <family val="2"/>
      </rPr>
      <t>Second Place</t>
    </r>
  </si>
  <si>
    <t>sponsored by The Colllege's of Trent University</t>
  </si>
  <si>
    <r>
      <t xml:space="preserve">- </t>
    </r>
    <r>
      <rPr>
        <b/>
        <sz val="12"/>
        <color indexed="8"/>
        <rFont val="Arial"/>
        <family val="2"/>
      </rPr>
      <t>First Place</t>
    </r>
  </si>
  <si>
    <t>B5. Junior (Grades 7-8): Health and Life Sciences</t>
  </si>
  <si>
    <t>Presenter:</t>
  </si>
  <si>
    <r>
      <t xml:space="preserve">- </t>
    </r>
    <r>
      <rPr>
        <b/>
        <sz val="12"/>
        <color indexed="8"/>
        <rFont val="Arial"/>
        <family val="2"/>
      </rPr>
      <t>Honourable Mention</t>
    </r>
    <r>
      <rPr>
        <sz val="12"/>
        <color indexed="8"/>
        <rFont val="Arial"/>
        <family val="2"/>
      </rPr>
      <t xml:space="preserve"> </t>
    </r>
  </si>
  <si>
    <r>
      <t xml:space="preserve">- </t>
    </r>
    <r>
      <rPr>
        <b/>
        <sz val="12"/>
        <color indexed="8"/>
        <rFont val="Arial"/>
        <family val="2"/>
      </rPr>
      <t>Third Place</t>
    </r>
  </si>
  <si>
    <r>
      <t xml:space="preserve">- </t>
    </r>
    <r>
      <rPr>
        <b/>
        <sz val="12"/>
        <color indexed="8"/>
        <rFont val="Arial"/>
        <family val="2"/>
      </rPr>
      <t>First Place</t>
    </r>
    <r>
      <rPr>
        <sz val="12"/>
        <color indexed="8"/>
        <rFont val="Arial"/>
        <family val="2"/>
      </rPr>
      <t xml:space="preserve"> </t>
    </r>
  </si>
  <si>
    <t>Dr. Agnes Moffat-Magee Award - sponsored by Canadian Federation of University Women</t>
  </si>
  <si>
    <t>B6. Junior (Grades 7-8): Earth and Environmental Sciences</t>
  </si>
  <si>
    <r>
      <t xml:space="preserve">- </t>
    </r>
    <r>
      <rPr>
        <b/>
        <sz val="12"/>
        <color indexed="8"/>
        <rFont val="Arial"/>
        <family val="2"/>
      </rPr>
      <t>Honourable Mention</t>
    </r>
  </si>
  <si>
    <t>(no sponsor)</t>
  </si>
  <si>
    <t>Thomas Howard Award – Sponsored by Dorothy Howard-Gill</t>
  </si>
  <si>
    <t>B7. Junior (Grades 7-8): Computing and Engineering Sciences</t>
  </si>
  <si>
    <r>
      <rPr>
        <b/>
        <sz val="12"/>
        <color indexed="8"/>
        <rFont val="Arial"/>
        <family val="2"/>
      </rPr>
      <t>- Honourable Mention</t>
    </r>
    <r>
      <rPr>
        <sz val="12"/>
        <color indexed="8"/>
        <rFont val="Arial"/>
        <family val="2"/>
      </rPr>
      <t xml:space="preserve"> </t>
    </r>
  </si>
  <si>
    <t>sponsored by BWTX</t>
  </si>
  <si>
    <t>B8. Intermediate (Grades 9-10): Physical and Mathematical Sciences</t>
  </si>
  <si>
    <r>
      <rPr>
        <b/>
        <sz val="12"/>
        <color indexed="8"/>
        <rFont val="Arial"/>
        <family val="2"/>
      </rPr>
      <t>- Third Place</t>
    </r>
  </si>
  <si>
    <t>B9. Intermediate (Grades 9-10): Health and Life Sciences</t>
  </si>
  <si>
    <r>
      <rPr>
        <b/>
        <sz val="12"/>
        <color indexed="8"/>
        <rFont val="Arial"/>
        <family val="2"/>
      </rPr>
      <t>- Honourable Mention</t>
    </r>
    <r>
      <rPr>
        <sz val="12"/>
        <color indexed="8"/>
        <rFont val="Arial"/>
        <family val="2"/>
      </rPr>
      <t xml:space="preserve"> (prize)</t>
    </r>
  </si>
  <si>
    <r>
      <rPr>
        <b/>
        <sz val="12"/>
        <color indexed="8"/>
        <rFont val="Arial"/>
        <family val="2"/>
      </rPr>
      <t>- Third Place</t>
    </r>
    <r>
      <rPr>
        <sz val="12"/>
        <color indexed="8"/>
        <rFont val="Arial"/>
        <family val="2"/>
      </rPr>
      <t xml:space="preserve"> ($50)</t>
    </r>
  </si>
  <si>
    <t>sponsored by Ontario Power Generation</t>
  </si>
  <si>
    <r>
      <t xml:space="preserve">- </t>
    </r>
    <r>
      <rPr>
        <b/>
        <sz val="12"/>
        <color indexed="8"/>
        <rFont val="Arial"/>
        <family val="2"/>
      </rPr>
      <t>Second Place</t>
    </r>
    <r>
      <rPr>
        <sz val="12"/>
        <color indexed="8"/>
        <rFont val="Arial"/>
        <family val="2"/>
      </rPr>
      <t xml:space="preserve"> ($75)</t>
    </r>
  </si>
  <si>
    <r>
      <t xml:space="preserve">- </t>
    </r>
    <r>
      <rPr>
        <b/>
        <sz val="12"/>
        <color indexed="8"/>
        <rFont val="Arial"/>
        <family val="2"/>
      </rPr>
      <t>First Place</t>
    </r>
    <r>
      <rPr>
        <sz val="12"/>
        <color indexed="8"/>
        <rFont val="Arial"/>
        <family val="2"/>
      </rPr>
      <t xml:space="preserve"> ($100)</t>
    </r>
  </si>
  <si>
    <t>B10. Intermediate (Grades 9-10): Earth and Environmental Sciences</t>
  </si>
  <si>
    <t>sponsored by ORCA</t>
  </si>
  <si>
    <t>B11. Intermediate (Grades 9-10): Computing and Engineering Sciences</t>
  </si>
  <si>
    <t>NO ELIGIBLE PROJECTS</t>
  </si>
  <si>
    <t>B12. Senior (Grades 11-12): Physical and Mathematical Sciences</t>
  </si>
  <si>
    <t>sponsored by General Electric Canada</t>
  </si>
  <si>
    <t>B13. Senior (Grades 11-12): Health and Life Sciences</t>
  </si>
  <si>
    <t>B14. Senior (Grades 11-12): Earth and Environmental Sciences</t>
  </si>
  <si>
    <t>B15. Senior (Grades 11-12): Computing and Engineering Sciences</t>
  </si>
  <si>
    <t>C. SPECIAL AWARD WINNERS (13)</t>
  </si>
  <si>
    <t>C1. Random Rookie Awards</t>
  </si>
  <si>
    <t>- Winner for Primary Level:  Max Milne</t>
  </si>
  <si>
    <r>
      <t xml:space="preserve">- </t>
    </r>
    <r>
      <rPr>
        <b/>
        <sz val="12"/>
        <color indexed="8"/>
        <rFont val="Arial"/>
        <family val="2"/>
      </rPr>
      <t>Winner for Elementary Level: MacKenna Smyth</t>
    </r>
  </si>
  <si>
    <t>C2. Peterborough Field Naturalists' Awards (for top nature/wildlife/environment projects)</t>
  </si>
  <si>
    <r>
      <t xml:space="preserve">- </t>
    </r>
    <r>
      <rPr>
        <b/>
        <sz val="12"/>
        <color indexed="8"/>
        <rFont val="Arial"/>
        <family val="2"/>
      </rPr>
      <t>Second Place for Elementary Level</t>
    </r>
  </si>
  <si>
    <r>
      <t xml:space="preserve">- </t>
    </r>
    <r>
      <rPr>
        <b/>
        <sz val="12"/>
        <color indexed="8"/>
        <rFont val="Arial"/>
        <family val="2"/>
      </rPr>
      <t>First Place for Elementary Level</t>
    </r>
    <r>
      <rPr>
        <sz val="12"/>
        <color indexed="8"/>
        <rFont val="Arial"/>
        <family val="2"/>
      </rPr>
      <t xml:space="preserve"> </t>
    </r>
  </si>
  <si>
    <t>C3. Institute for Integrative Conservation Biology at Trent</t>
  </si>
  <si>
    <r>
      <t xml:space="preserve">- </t>
    </r>
    <r>
      <rPr>
        <b/>
        <sz val="12"/>
        <color indexed="8"/>
        <rFont val="Arial"/>
        <family val="2"/>
      </rPr>
      <t>Elementary Award: Science and Discovery</t>
    </r>
    <r>
      <rPr>
        <sz val="12"/>
        <color indexed="8"/>
        <rFont val="Arial"/>
        <family val="2"/>
      </rPr>
      <t xml:space="preserve"> (sound understanding scientific method) </t>
    </r>
  </si>
  <si>
    <t>C4. The Community Betterment Award Sponsored by Chad and Louise Campbell</t>
  </si>
  <si>
    <r>
      <rPr>
        <b/>
        <sz val="12"/>
        <color indexed="8"/>
        <rFont val="Arial"/>
        <family val="2"/>
      </rPr>
      <t>- All Divisions:  First Place</t>
    </r>
  </si>
  <si>
    <t>C5. Shaw Computer Systems Prize for Energy Management (for energy conservation or analysis)</t>
  </si>
  <si>
    <t>C6. Peterborough Astronomical Association Award</t>
  </si>
  <si>
    <t>Frank Hancock Memorial Award: Sponsored by the Peterborough Astronomical Association name change</t>
  </si>
  <si>
    <t>- 1st Award</t>
  </si>
  <si>
    <t>- 2nd Award</t>
  </si>
  <si>
    <t>C7. Random Rookie Awards</t>
  </si>
  <si>
    <r>
      <t xml:space="preserve">- </t>
    </r>
    <r>
      <rPr>
        <b/>
        <sz val="12"/>
        <color indexed="8"/>
        <rFont val="Arial"/>
        <family val="2"/>
      </rPr>
      <t>Winner for Junior Level: Rebecca Edgerton</t>
    </r>
  </si>
  <si>
    <r>
      <t xml:space="preserve">- </t>
    </r>
    <r>
      <rPr>
        <b/>
        <sz val="12"/>
        <color indexed="8"/>
        <rFont val="Arial"/>
        <family val="2"/>
      </rPr>
      <t>Winner for Intermediate Level: Isabelle Young</t>
    </r>
  </si>
  <si>
    <r>
      <t xml:space="preserve">- </t>
    </r>
    <r>
      <rPr>
        <b/>
        <sz val="12"/>
        <color indexed="8"/>
        <rFont val="Arial"/>
        <family val="2"/>
      </rPr>
      <t>Winner for Seniro Level: Ida Mackey</t>
    </r>
  </si>
  <si>
    <t>C8. Peterborough Field Naturalists' Awards (for top nature/wildlife/environment projects)</t>
  </si>
  <si>
    <r>
      <t xml:space="preserve">- </t>
    </r>
    <r>
      <rPr>
        <b/>
        <sz val="12"/>
        <color indexed="8"/>
        <rFont val="Arial"/>
        <family val="2"/>
      </rPr>
      <t>Second Place for Junior Level</t>
    </r>
  </si>
  <si>
    <r>
      <t xml:space="preserve">- </t>
    </r>
    <r>
      <rPr>
        <b/>
        <sz val="12"/>
        <color indexed="8"/>
        <rFont val="Arial"/>
        <family val="2"/>
      </rPr>
      <t>First Place for Junior Level</t>
    </r>
  </si>
  <si>
    <t>C9. Institute for Integrative Conservation Biology at Trent</t>
  </si>
  <si>
    <r>
      <t xml:space="preserve">- </t>
    </r>
    <r>
      <rPr>
        <b/>
        <sz val="12"/>
        <color indexed="8"/>
        <rFont val="Arial"/>
        <family val="2"/>
      </rPr>
      <t>Junior Award: Ecology and Evolution</t>
    </r>
    <r>
      <rPr>
        <sz val="12"/>
        <color indexed="8"/>
        <rFont val="Arial"/>
        <family val="2"/>
      </rPr>
      <t xml:space="preserve"> (research reveals important ecological or evolutionary insights) </t>
    </r>
  </si>
  <si>
    <t>C10. Water Environment Association of Ontario Award - Junior Award</t>
  </si>
  <si>
    <t>C11. Otonabee Region Conservation Authority Award for Environmental Excellence: Junior Earth and Environment</t>
  </si>
  <si>
    <r>
      <t>Partner Name</t>
    </r>
    <r>
      <rPr>
        <sz val="11"/>
        <color indexed="8"/>
        <rFont val="Arial"/>
        <family val="2"/>
      </rPr>
      <t xml:space="preserve"> (0=none)</t>
    </r>
  </si>
  <si>
    <t xml:space="preserve">C12. Maple View Farms: Junior Health and Life Sciences </t>
  </si>
  <si>
    <r>
      <t>- 1st Award</t>
    </r>
    <r>
      <rPr>
        <sz val="12"/>
        <color indexed="8"/>
        <rFont val="Arial"/>
        <family val="2"/>
      </rPr>
      <t xml:space="preserve"> </t>
    </r>
  </si>
  <si>
    <t>C13. Trent School of the Environment: Intermediate Earth and Environmental</t>
  </si>
  <si>
    <t>C14.  Otonabee Region Conservation Authority Award: Intermediate</t>
  </si>
  <si>
    <t xml:space="preserve"> </t>
  </si>
  <si>
    <t>C15.Water Environment Association of Ontario Award - Intermediate</t>
  </si>
  <si>
    <t>C16. Sanofi Biogenius Canada Award, Junior, Intermediate or Senior</t>
  </si>
  <si>
    <t>C17. John S. Mackelvie Award: Junior, Intermediate or SeniorSponsored by Institute of Electrical and Electronic Engineers</t>
  </si>
  <si>
    <t>C18. Professional Engineers of Ontario Peterborough Chapter Innovation &amp; Impact Award: Junior, Intermediate or Senior</t>
  </si>
  <si>
    <t xml:space="preserve">C19. Rolls-Royce Award: Physical Science </t>
  </si>
  <si>
    <t>C20. Society of Environmental Toxicology and Chemistry Award (Laurentian SETAC Chapter)</t>
  </si>
  <si>
    <t>- First Award</t>
  </si>
  <si>
    <t>- Second Award</t>
  </si>
  <si>
    <t xml:space="preserve">C21. Ontario Tech University Innovation Award </t>
  </si>
  <si>
    <t>C22. Adam Noble Innovation Award: Junior, Intermediate or Senior</t>
  </si>
  <si>
    <t>C23. Adam Noble Impact Award: Junior, Intermediate or Senior</t>
  </si>
  <si>
    <t xml:space="preserve">C24. University of Ottawa Entrance Scholarship </t>
  </si>
  <si>
    <t>C25. Trent University Entrance Scholarship</t>
  </si>
  <si>
    <t>D. Top School Award</t>
  </si>
  <si>
    <t>Level</t>
  </si>
  <si>
    <t>RHEMA CHRISTIAN SCHOOL</t>
  </si>
  <si>
    <t>HIGH SCHOOL</t>
  </si>
  <si>
    <t>EAST NORTHUMBERLAND SS</t>
  </si>
  <si>
    <t>E. TEACHER AWARD WINNERS</t>
  </si>
  <si>
    <t xml:space="preserve">In 2014 we added something new to the desks of each student, a sheet of questions to fill out about who inspired them </t>
  </si>
  <si>
    <t xml:space="preserve">to come to the fair. We expected to gain some insight into the role of teachers, parents and mentors in getting students excited </t>
  </si>
  <si>
    <t xml:space="preserve">about science, but what we received was so much more. Participants from all ages wrote heart-warming sentiments about the </t>
  </si>
  <si>
    <t xml:space="preserve"> encouragement, hard work and dedication of those who helped them achieve a science fair project they were proud to present at the fair. </t>
  </si>
  <si>
    <t>For this we would like to say thank you to every one of you who have been an inspiration to your students, your children and your friends.</t>
  </si>
  <si>
    <t>We would like to present two awards to those who inspired many students, as was apparent through the comments</t>
  </si>
  <si>
    <t>we received on the sheets.</t>
  </si>
  <si>
    <t>Teacher Name</t>
  </si>
  <si>
    <t>For her encouragement and love of science that not only reached her students, but the students of other classes, we would like to honour</t>
  </si>
  <si>
    <t xml:space="preserve">we would like to honor </t>
  </si>
  <si>
    <t>Burke Lush</t>
  </si>
  <si>
    <t xml:space="preserve">For her dedication to teaching science both in and outside of the classroom, and her continued inspiration through science club </t>
  </si>
  <si>
    <t>Anne Corkery</t>
  </si>
  <si>
    <t>St. Anne Catholic Elementary School</t>
  </si>
  <si>
    <t>F. BEST OF FAIR &amp; CANADA-WIDE SCIENCE FAIR (CWSF) PARTICIPANTS</t>
  </si>
  <si>
    <t>PRSF Committee &amp; Ray March (best of fair)</t>
  </si>
  <si>
    <t>Fifth best of fair</t>
  </si>
  <si>
    <t>Fourth best of fair</t>
  </si>
  <si>
    <r>
      <rPr>
        <b/>
        <sz val="12"/>
        <rFont val="Arial"/>
        <family val="2"/>
      </rPr>
      <t>Third best of fair- Prize</t>
    </r>
    <r>
      <rPr>
        <sz val="12"/>
        <rFont val="Arial"/>
        <family val="2"/>
      </rPr>
      <t xml:space="preserve"> ($100 sponsored by SGS Lakefield, and a trip to the Canada Wide Science Fair (CWSF) supported by TerrifioMarkr</t>
    </r>
  </si>
  <si>
    <r>
      <rPr>
        <b/>
        <sz val="12"/>
        <rFont val="Arial"/>
        <family val="2"/>
      </rPr>
      <t>Second best of fair- Prize</t>
    </r>
    <r>
      <rPr>
        <sz val="12"/>
        <rFont val="Arial"/>
        <family val="2"/>
      </rPr>
      <t xml:space="preserve"> ($100 sponsored by Dr. Stephanie Rutherford, and a trip to the Canada Wide Science Fair (CWSF) with support from BWXT</t>
    </r>
  </si>
  <si>
    <r>
      <rPr>
        <b/>
        <sz val="12"/>
        <rFont val="Arial"/>
        <family val="2"/>
      </rPr>
      <t>Best of fair- Prize</t>
    </r>
    <r>
      <rPr>
        <sz val="12"/>
        <rFont val="Arial"/>
        <family val="2"/>
      </rPr>
      <t xml:space="preserve"> ($250 Kathleen Peacock Award sponsored Ray and Kathleen March, and trip to the Canada Wide Science Fair (CWSF) with support from Adam Nobel</t>
    </r>
  </si>
  <si>
    <t>END OF CEREMONY</t>
  </si>
  <si>
    <t>Instructions / Information</t>
  </si>
  <si>
    <t>Peterborough Regional</t>
  </si>
  <si>
    <t>• This spreadsheet automatically lists winners based on the Ceremony script.</t>
  </si>
  <si>
    <t>Science Fair</t>
  </si>
  <si>
    <t>• Any changes to award names and amounts have to be manually edited on this sheet.</t>
  </si>
  <si>
    <t xml:space="preserve"> News Release</t>
  </si>
  <si>
    <t xml:space="preserve">• Substantial changes to the Ceremony Script (e.g., adding/removing awards, </t>
  </si>
  <si>
    <t xml:space="preserve">   changing award scheme, etc.) may affect this sheet's formulas and require</t>
  </si>
  <si>
    <t>www.peterboroughsciencefair.com</t>
  </si>
  <si>
    <t>peterboroughsciencefair@trentu.ca</t>
  </si>
  <si>
    <t xml:space="preserve">   additonal editing.</t>
  </si>
  <si>
    <t>• The Project Title column automatically wraps text, so when content complete,</t>
  </si>
  <si>
    <t xml:space="preserve">   select all rows and double-click on a line between rows to have excel automatically</t>
  </si>
  <si>
    <t>Congratulations to all the Winners of the 2017 Peterborough Science Fair!</t>
  </si>
  <si>
    <t xml:space="preserve">   expand/contract rows as necessary to display text.</t>
  </si>
  <si>
    <t>• Awards with no eligible project can be hidden (hide the row).</t>
  </si>
  <si>
    <t>Award</t>
  </si>
  <si>
    <t>Participant 1</t>
  </si>
  <si>
    <t>Participant 2</t>
  </si>
  <si>
    <t>(for ref: line from ceremony script)</t>
  </si>
  <si>
    <t>Best of Fair- Canada-Wide Participants</t>
  </si>
  <si>
    <t xml:space="preserve">      First Place</t>
  </si>
  <si>
    <t xml:space="preserve">      Second Place</t>
  </si>
  <si>
    <t xml:space="preserve">      Third Place</t>
  </si>
  <si>
    <t>Special Award Winners</t>
  </si>
  <si>
    <t>Division Award Winners</t>
  </si>
  <si>
    <t>Senior (grades 11, 12)</t>
  </si>
  <si>
    <t xml:space="preserve">   Computing and Engineering Sciences</t>
  </si>
  <si>
    <t xml:space="preserve">      First Place ($100)</t>
  </si>
  <si>
    <t xml:space="preserve">      Second Place ($75)</t>
  </si>
  <si>
    <t xml:space="preserve">      Third Place ($50)</t>
  </si>
  <si>
    <t xml:space="preserve">      Honourable Mention</t>
  </si>
  <si>
    <t xml:space="preserve">   Earth and Environmental Sciences</t>
  </si>
  <si>
    <t xml:space="preserve">   Health and Life Sciences</t>
  </si>
  <si>
    <t xml:space="preserve">   Physical and Mathematical Sciences</t>
  </si>
  <si>
    <t>Intermediate (grades 9, 10)</t>
  </si>
  <si>
    <t>Junior (Grades 7, 8)</t>
  </si>
  <si>
    <t xml:space="preserve">      First Place ($75)</t>
  </si>
  <si>
    <t xml:space="preserve">      Second Place ($50)</t>
  </si>
  <si>
    <t xml:space="preserve">      Third Place ($25)</t>
  </si>
  <si>
    <t xml:space="preserve">   Physical Sciences</t>
  </si>
  <si>
    <t xml:space="preserve">      Best Overall Elementary Physical Project ($15)</t>
  </si>
  <si>
    <t xml:space="preserve">      Award of Excellence ($10)</t>
  </si>
  <si>
    <t xml:space="preserve">   Biological Sciences</t>
  </si>
  <si>
    <t xml:space="preserve">      Best Overall Elementary Biological Project ($15)</t>
  </si>
  <si>
    <r>
      <t xml:space="preserve">Primary (grades 1-3): </t>
    </r>
    <r>
      <rPr>
        <b/>
        <i/>
        <sz val="12"/>
        <rFont val="Helvetica"/>
        <family val="2"/>
      </rPr>
      <t>General Sciences</t>
    </r>
  </si>
  <si>
    <t xml:space="preserve">      Best Overall Primary Project ($15)</t>
  </si>
  <si>
    <t>Join us for next year's fair!  Visit our Website for more information.</t>
  </si>
  <si>
    <t>Count of ID</t>
  </si>
  <si>
    <t>(blank)</t>
  </si>
  <si>
    <t>Elementary Total</t>
  </si>
  <si>
    <t>Intermediate Total</t>
  </si>
  <si>
    <t>Junior Total</t>
  </si>
  <si>
    <t>Primary Total</t>
  </si>
  <si>
    <t>Senior Total</t>
  </si>
  <si>
    <t>(blank) Total</t>
  </si>
  <si>
    <t>Grand Total</t>
  </si>
  <si>
    <t xml:space="preserve">      Fourth Place</t>
  </si>
  <si>
    <t>Adam Noble Innovation Award: Junior, Intermediate or Senior</t>
  </si>
  <si>
    <t>Adam Noble Impact Award: Junior, Intermediate or Senior</t>
  </si>
  <si>
    <t xml:space="preserve">      Award 1 </t>
  </si>
  <si>
    <t xml:space="preserve">      Award 2 </t>
  </si>
  <si>
    <t>Society of Environmental Toxicology and Chemistry Award (Laurentian SETAC Chapter)</t>
  </si>
  <si>
    <t>(no partner)</t>
  </si>
  <si>
    <t xml:space="preserve">Rolls-Royce Award: Physical Science </t>
  </si>
  <si>
    <t>Zackary Carter Phillips</t>
  </si>
  <si>
    <t>Sanofi Biogenius Canada Award, Junior, Intermediate or Senior</t>
  </si>
  <si>
    <t>Corbin Kretschmar-Ford</t>
  </si>
  <si>
    <t>Leo Weiskittel</t>
  </si>
  <si>
    <t>Water Environment Association of Ontario Award - Intermediate</t>
  </si>
  <si>
    <t>Ella Sehn</t>
  </si>
  <si>
    <t>Otonabee Region Conservation Authority Award: Intermediate</t>
  </si>
  <si>
    <t>Trent School of the Environment: Intermediate                         Earth and Environmental</t>
  </si>
  <si>
    <t>Otonabee Region Conservation Authority Award for                                      Environmental Excellence: Junior Earth and Environment</t>
  </si>
  <si>
    <t>Water Environment Association of Ontario Award                  Junior Award</t>
  </si>
  <si>
    <t>Ava Trefiak</t>
  </si>
  <si>
    <t>Institute for Integrative Conservation Biology at Trent</t>
  </si>
  <si>
    <t xml:space="preserve">Peterborough Field Naturalists' Awards </t>
  </si>
  <si>
    <t>Peterborough Astronomical Association Award</t>
  </si>
  <si>
    <t>University of Ontario Institute of Technology Innovation Award</t>
  </si>
  <si>
    <t>Professional Engineers of Ontario Peterborough Chapter                                       Innovation &amp; Impact Award: Junior, Intermediate or Senior</t>
  </si>
  <si>
    <t xml:space="preserve">Maple View Farms: Junior Health and Life Sciences </t>
  </si>
  <si>
    <t xml:space="preserve">Shaw Computer Systems Prize for Energy Management </t>
  </si>
  <si>
    <t>John S. Mackelvie Award: Junior, Intermediate or Senior               Sponsored by Institute of Electrical and Electronic Engineers</t>
  </si>
  <si>
    <t>The Community Betterment Award                                      Sponsored by Chad and Louise Campbell</t>
  </si>
  <si>
    <t>Claire Sehn</t>
  </si>
  <si>
    <t xml:space="preserve">      Award 1  for Juniors</t>
  </si>
  <si>
    <t xml:space="preserve">      Award 2  for Juniors</t>
  </si>
  <si>
    <t xml:space="preserve">      Award 2  for Elementary</t>
  </si>
  <si>
    <t xml:space="preserve">      Award 1  for Elementary</t>
  </si>
  <si>
    <t>Trent University Science Fair Award Scholarship</t>
  </si>
  <si>
    <r>
      <rPr>
        <b/>
        <sz val="12"/>
        <rFont val="Helvetica"/>
        <family val="2"/>
      </rPr>
      <t>University of Ottawa Scholarship</t>
    </r>
    <r>
      <rPr>
        <sz val="12"/>
        <rFont val="Helvetica"/>
      </rPr>
      <t xml:space="preserve"> </t>
    </r>
  </si>
  <si>
    <t xml:space="preserve">      First Place </t>
  </si>
  <si>
    <t>Elementary (grades 4-6)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</si>
</sst>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ddd\.\ mmm\.\ dd\,\ yyyy"/>
  </numFmts>
  <fonts count="48" x14ac:knownFonts="1">
    <font>
      <sz val="12"/>
      <name val="Helvetica"/>
    </font>
    <font>
      <sz val="11"/>
      <color theme="1"/>
      <name val="Calibri"/>
      <family val="2"/>
      <scheme val="minor"/>
    </font>
    <font>
      <sz val="12"/>
      <color theme="1"/>
      <name val="Helvetica"/>
      <family val="2"/>
    </font>
    <font>
      <sz val="12"/>
      <color theme="1"/>
      <name val="Helvetica"/>
      <family val="2"/>
    </font>
    <font>
      <sz val="12"/>
      <color theme="1"/>
      <name val="Helvetica"/>
      <family val="2"/>
    </font>
    <font>
      <sz val="10"/>
      <name val="Arial"/>
      <family val="2"/>
    </font>
    <font>
      <sz val="8"/>
      <name val="Arial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2"/>
      <color theme="1"/>
      <name val="Helvetica"/>
      <family val="2"/>
    </font>
    <font>
      <b/>
      <sz val="12"/>
      <color theme="1"/>
      <name val="Helvetica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b/>
      <sz val="14"/>
      <color theme="0"/>
      <name val="Arial"/>
      <family val="2"/>
    </font>
    <font>
      <sz val="12"/>
      <color theme="0"/>
      <name val="Arial"/>
      <family val="2"/>
    </font>
    <font>
      <u/>
      <sz val="12"/>
      <color indexed="8"/>
      <name val="Arial"/>
      <family val="2"/>
    </font>
    <font>
      <sz val="6"/>
      <color indexed="8"/>
      <name val="Arial"/>
      <family val="2"/>
    </font>
    <font>
      <i/>
      <sz val="12"/>
      <color indexed="8"/>
      <name val="Arial"/>
      <family val="2"/>
    </font>
    <font>
      <sz val="12"/>
      <color rgb="FF000000"/>
      <name val="Arial"/>
      <family val="2"/>
    </font>
    <font>
      <b/>
      <sz val="12"/>
      <name val="Helvetica"/>
      <family val="2"/>
    </font>
    <font>
      <u/>
      <sz val="12"/>
      <color theme="10"/>
      <name val="Helvetica"/>
      <family val="2"/>
    </font>
    <font>
      <u/>
      <sz val="12"/>
      <color theme="11"/>
      <name val="Helvetica"/>
      <family val="2"/>
    </font>
    <font>
      <b/>
      <sz val="11"/>
      <color rgb="FF000000"/>
      <name val="Arial"/>
      <family val="2"/>
    </font>
    <font>
      <b/>
      <sz val="14"/>
      <name val="Helvetica"/>
      <family val="2"/>
    </font>
    <font>
      <b/>
      <i/>
      <sz val="12"/>
      <name val="Helvetica"/>
      <family val="2"/>
    </font>
    <font>
      <b/>
      <sz val="36"/>
      <name val="Helvetica"/>
      <family val="2"/>
    </font>
    <font>
      <sz val="8"/>
      <name val="Helvetica"/>
      <family val="2"/>
    </font>
    <font>
      <b/>
      <sz val="22"/>
      <color rgb="FFC00000"/>
      <name val="Helvetica"/>
      <family val="2"/>
    </font>
    <font>
      <b/>
      <sz val="16"/>
      <name val="Helvetica"/>
      <family val="2"/>
    </font>
    <font>
      <b/>
      <u/>
      <sz val="14"/>
      <color theme="10"/>
      <name val="Helvetica"/>
      <family val="2"/>
    </font>
    <font>
      <b/>
      <sz val="12"/>
      <color rgb="FFFF0000"/>
      <name val="Helvetica"/>
      <family val="2"/>
    </font>
    <font>
      <sz val="14"/>
      <color theme="1"/>
      <name val="Calibri"/>
      <family val="2"/>
      <scheme val="minor"/>
    </font>
    <font>
      <sz val="14"/>
      <color theme="1"/>
      <name val="Helvetica"/>
      <family val="2"/>
    </font>
    <font>
      <b/>
      <sz val="11"/>
      <color rgb="FF00000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0000"/>
      <name val="Arial"/>
      <family val="2"/>
    </font>
    <font>
      <b/>
      <sz val="12"/>
      <name val="Helvetica"/>
    </font>
    <font>
      <sz val="12"/>
      <name val="Helvetica"/>
      <family val="2"/>
    </font>
  </fonts>
  <fills count="2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indexed="8"/>
      </patternFill>
    </fill>
    <fill>
      <patternFill patternType="solid">
        <fgColor rgb="FFFFD846"/>
        <bgColor indexed="64"/>
      </patternFill>
    </fill>
    <fill>
      <patternFill patternType="solid">
        <fgColor rgb="FFFFD846"/>
        <bgColor indexed="8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CE6F1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38C0E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23"/>
      </left>
      <right style="thin">
        <color indexed="23"/>
      </right>
      <top style="thin">
        <color auto="1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88">
    <xf numFmtId="0" fontId="0" fillId="0" borderId="0"/>
    <xf numFmtId="164" fontId="5" fillId="0" borderId="0" applyFont="0" applyFill="0" applyBorder="0" applyAlignment="0" applyProtection="0"/>
    <xf numFmtId="0" fontId="14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177">
    <xf numFmtId="0" fontId="0" fillId="0" borderId="0" xfId="0"/>
    <xf numFmtId="0" fontId="8" fillId="0" borderId="0" xfId="2" applyFont="1"/>
    <xf numFmtId="0" fontId="8" fillId="0" borderId="0" xfId="2" applyFont="1" applyAlignment="1">
      <alignment vertical="top"/>
    </xf>
    <xf numFmtId="0" fontId="8" fillId="0" borderId="0" xfId="2" applyFont="1" applyAlignment="1">
      <alignment vertical="top" wrapText="1"/>
    </xf>
    <xf numFmtId="0" fontId="10" fillId="0" borderId="0" xfId="2" applyFont="1" applyAlignment="1">
      <alignment horizontal="right"/>
    </xf>
    <xf numFmtId="0" fontId="10" fillId="0" borderId="0" xfId="2" applyFont="1" applyAlignment="1">
      <alignment vertical="top"/>
    </xf>
    <xf numFmtId="0" fontId="10" fillId="0" borderId="3" xfId="2" applyFont="1" applyBorder="1" applyAlignment="1">
      <alignment vertical="top"/>
    </xf>
    <xf numFmtId="0" fontId="10" fillId="0" borderId="3" xfId="2" applyFont="1" applyBorder="1" applyAlignment="1">
      <alignment vertical="top" wrapText="1"/>
    </xf>
    <xf numFmtId="0" fontId="10" fillId="0" borderId="4" xfId="2" applyFont="1" applyBorder="1" applyAlignment="1">
      <alignment vertical="top"/>
    </xf>
    <xf numFmtId="0" fontId="10" fillId="0" borderId="4" xfId="2" applyFont="1" applyBorder="1" applyAlignment="1">
      <alignment vertical="top" wrapText="1"/>
    </xf>
    <xf numFmtId="0" fontId="8" fillId="0" borderId="0" xfId="2" quotePrefix="1" applyFont="1" applyAlignment="1">
      <alignment vertical="top"/>
    </xf>
    <xf numFmtId="0" fontId="10" fillId="0" borderId="5" xfId="2" applyFont="1" applyBorder="1" applyAlignment="1">
      <alignment vertical="top"/>
    </xf>
    <xf numFmtId="0" fontId="10" fillId="0" borderId="5" xfId="2" applyFont="1" applyBorder="1" applyAlignment="1">
      <alignment vertical="top" wrapText="1"/>
    </xf>
    <xf numFmtId="0" fontId="10" fillId="0" borderId="0" xfId="2" applyFont="1" applyAlignment="1">
      <alignment vertical="top" wrapText="1"/>
    </xf>
    <xf numFmtId="0" fontId="8" fillId="0" borderId="0" xfId="2" quotePrefix="1" applyFont="1"/>
    <xf numFmtId="0" fontId="8" fillId="0" borderId="0" xfId="2" applyFont="1" applyAlignment="1">
      <alignment wrapText="1"/>
    </xf>
    <xf numFmtId="0" fontId="9" fillId="0" borderId="0" xfId="2" quotePrefix="1" applyFont="1" applyAlignment="1">
      <alignment vertical="top"/>
    </xf>
    <xf numFmtId="0" fontId="10" fillId="0" borderId="6" xfId="2" applyFont="1" applyBorder="1" applyAlignment="1">
      <alignment vertical="top"/>
    </xf>
    <xf numFmtId="0" fontId="10" fillId="0" borderId="7" xfId="2" applyFont="1" applyBorder="1" applyAlignment="1">
      <alignment vertical="top" wrapText="1"/>
    </xf>
    <xf numFmtId="0" fontId="10" fillId="0" borderId="0" xfId="2" applyFont="1" applyAlignment="1">
      <alignment vertical="center"/>
    </xf>
    <xf numFmtId="0" fontId="10" fillId="0" borderId="0" xfId="2" applyFont="1" applyAlignment="1">
      <alignment horizontal="right" vertical="center"/>
    </xf>
    <xf numFmtId="0" fontId="9" fillId="0" borderId="0" xfId="2" applyFont="1" applyAlignment="1">
      <alignment vertical="top"/>
    </xf>
    <xf numFmtId="0" fontId="10" fillId="0" borderId="9" xfId="2" applyFont="1" applyBorder="1" applyAlignment="1">
      <alignment vertical="top"/>
    </xf>
    <xf numFmtId="0" fontId="10" fillId="0" borderId="9" xfId="2" applyFont="1" applyBorder="1" applyAlignment="1">
      <alignment vertical="top" wrapText="1"/>
    </xf>
    <xf numFmtId="0" fontId="8" fillId="0" borderId="0" xfId="2" applyFont="1" applyAlignment="1">
      <alignment horizontal="left" vertical="top" wrapText="1"/>
    </xf>
    <xf numFmtId="0" fontId="4" fillId="0" borderId="0" xfId="53"/>
    <xf numFmtId="0" fontId="15" fillId="0" borderId="0" xfId="53" applyFont="1"/>
    <xf numFmtId="0" fontId="10" fillId="0" borderId="1" xfId="2" applyFont="1" applyBorder="1" applyAlignment="1">
      <alignment horizontal="left" vertical="top" wrapText="1"/>
    </xf>
    <xf numFmtId="0" fontId="8" fillId="0" borderId="0" xfId="2" applyFont="1" applyAlignment="1">
      <alignment horizontal="left" vertical="top"/>
    </xf>
    <xf numFmtId="0" fontId="8" fillId="0" borderId="0" xfId="2" applyFont="1" applyAlignment="1">
      <alignment horizontal="left" wrapText="1"/>
    </xf>
    <xf numFmtId="0" fontId="11" fillId="4" borderId="0" xfId="2" applyFont="1" applyFill="1" applyAlignment="1">
      <alignment vertical="top"/>
    </xf>
    <xf numFmtId="0" fontId="8" fillId="4" borderId="0" xfId="2" applyFont="1" applyFill="1" applyAlignment="1">
      <alignment vertical="top" wrapText="1"/>
    </xf>
    <xf numFmtId="0" fontId="8" fillId="4" borderId="0" xfId="2" applyFont="1" applyFill="1" applyAlignment="1">
      <alignment wrapText="1"/>
    </xf>
    <xf numFmtId="0" fontId="8" fillId="4" borderId="0" xfId="2" applyFont="1" applyFill="1" applyAlignment="1">
      <alignment vertical="top"/>
    </xf>
    <xf numFmtId="0" fontId="11" fillId="5" borderId="0" xfId="2" applyFont="1" applyFill="1" applyAlignment="1">
      <alignment vertical="top"/>
    </xf>
    <xf numFmtId="0" fontId="11" fillId="5" borderId="0" xfId="2" applyFont="1" applyFill="1" applyAlignment="1">
      <alignment vertical="top" wrapText="1"/>
    </xf>
    <xf numFmtId="0" fontId="11" fillId="6" borderId="0" xfId="2" applyFont="1" applyFill="1" applyAlignment="1">
      <alignment vertical="top"/>
    </xf>
    <xf numFmtId="0" fontId="8" fillId="6" borderId="0" xfId="2" applyFont="1" applyFill="1" applyAlignment="1">
      <alignment vertical="top" wrapText="1"/>
    </xf>
    <xf numFmtId="0" fontId="8" fillId="6" borderId="0" xfId="2" applyFont="1" applyFill="1" applyAlignment="1">
      <alignment vertical="top"/>
    </xf>
    <xf numFmtId="0" fontId="11" fillId="7" borderId="0" xfId="2" applyFont="1" applyFill="1" applyAlignment="1">
      <alignment vertical="top"/>
    </xf>
    <xf numFmtId="0" fontId="11" fillId="7" borderId="0" xfId="2" applyFont="1" applyFill="1" applyAlignment="1">
      <alignment vertical="top" wrapText="1"/>
    </xf>
    <xf numFmtId="0" fontId="8" fillId="7" borderId="0" xfId="2" applyFont="1" applyFill="1" applyAlignment="1">
      <alignment vertical="top" wrapText="1"/>
    </xf>
    <xf numFmtId="0" fontId="11" fillId="7" borderId="0" xfId="2" applyFont="1" applyFill="1"/>
    <xf numFmtId="165" fontId="18" fillId="0" borderId="0" xfId="2" applyNumberFormat="1" applyFont="1" applyAlignment="1">
      <alignment horizontal="left" vertical="top"/>
    </xf>
    <xf numFmtId="0" fontId="19" fillId="0" borderId="0" xfId="2" applyFont="1" applyAlignment="1">
      <alignment horizontal="right" vertical="top"/>
    </xf>
    <xf numFmtId="0" fontId="20" fillId="8" borderId="0" xfId="2" applyFont="1" applyFill="1" applyAlignment="1">
      <alignment vertical="top"/>
    </xf>
    <xf numFmtId="0" fontId="21" fillId="8" borderId="0" xfId="2" applyFont="1" applyFill="1" applyAlignment="1">
      <alignment vertical="top" wrapText="1"/>
    </xf>
    <xf numFmtId="0" fontId="21" fillId="8" borderId="0" xfId="2" applyFont="1" applyFill="1" applyAlignment="1">
      <alignment wrapText="1"/>
    </xf>
    <xf numFmtId="0" fontId="21" fillId="8" borderId="0" xfId="2" applyFont="1" applyFill="1" applyAlignment="1">
      <alignment vertical="top"/>
    </xf>
    <xf numFmtId="0" fontId="12" fillId="9" borderId="2" xfId="2" applyFont="1" applyFill="1" applyBorder="1" applyAlignment="1">
      <alignment horizontal="center" vertical="center"/>
    </xf>
    <xf numFmtId="0" fontId="12" fillId="9" borderId="2" xfId="2" applyFont="1" applyFill="1" applyBorder="1" applyAlignment="1">
      <alignment horizontal="center" vertical="center" wrapText="1"/>
    </xf>
    <xf numFmtId="0" fontId="22" fillId="0" borderId="0" xfId="2" applyFont="1" applyAlignment="1">
      <alignment horizontal="right"/>
    </xf>
    <xf numFmtId="0" fontId="12" fillId="0" borderId="0" xfId="2" applyFont="1"/>
    <xf numFmtId="0" fontId="10" fillId="0" borderId="0" xfId="2" applyFont="1"/>
    <xf numFmtId="0" fontId="23" fillId="0" borderId="0" xfId="2" applyFont="1" applyAlignment="1">
      <alignment vertical="top"/>
    </xf>
    <xf numFmtId="0" fontId="23" fillId="0" borderId="0" xfId="2" applyFont="1" applyAlignment="1">
      <alignment vertical="top" wrapText="1"/>
    </xf>
    <xf numFmtId="0" fontId="23" fillId="0" borderId="0" xfId="2" applyFont="1"/>
    <xf numFmtId="0" fontId="8" fillId="0" borderId="12" xfId="2" applyFont="1" applyBorder="1" applyAlignment="1">
      <alignment vertical="top"/>
    </xf>
    <xf numFmtId="0" fontId="8" fillId="0" borderId="14" xfId="2" applyFont="1" applyBorder="1" applyAlignment="1">
      <alignment vertical="top"/>
    </xf>
    <xf numFmtId="0" fontId="24" fillId="0" borderId="6" xfId="2" applyFont="1" applyBorder="1" applyAlignment="1">
      <alignment vertical="top"/>
    </xf>
    <xf numFmtId="0" fontId="3" fillId="0" borderId="0" xfId="176" applyAlignment="1">
      <alignment horizontal="center"/>
    </xf>
    <xf numFmtId="0" fontId="3" fillId="0" borderId="0" xfId="176"/>
    <xf numFmtId="0" fontId="25" fillId="0" borderId="0" xfId="0" applyFont="1"/>
    <xf numFmtId="0" fontId="8" fillId="0" borderId="0" xfId="0" quotePrefix="1" applyFont="1" applyAlignment="1">
      <alignment vertical="top"/>
    </xf>
    <xf numFmtId="0" fontId="3" fillId="0" borderId="13" xfId="176" applyBorder="1"/>
    <xf numFmtId="0" fontId="29" fillId="10" borderId="2" xfId="0" applyFont="1" applyFill="1" applyBorder="1" applyAlignment="1">
      <alignment horizontal="center" vertical="center"/>
    </xf>
    <xf numFmtId="0" fontId="29" fillId="10" borderId="15" xfId="0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26" fillId="11" borderId="10" xfId="0" applyFont="1" applyFill="1" applyBorder="1" applyAlignment="1">
      <alignment horizontal="center"/>
    </xf>
    <xf numFmtId="0" fontId="0" fillId="0" borderId="0" xfId="0" applyAlignment="1">
      <alignment horizontal="left" vertical="top"/>
    </xf>
    <xf numFmtId="0" fontId="32" fillId="0" borderId="0" xfId="0" applyFont="1"/>
    <xf numFmtId="0" fontId="30" fillId="12" borderId="0" xfId="0" applyFont="1" applyFill="1" applyAlignment="1">
      <alignment vertical="top"/>
    </xf>
    <xf numFmtId="0" fontId="0" fillId="12" borderId="0" xfId="0" applyFill="1" applyAlignment="1">
      <alignment vertical="top"/>
    </xf>
    <xf numFmtId="0" fontId="0" fillId="12" borderId="0" xfId="0" applyFill="1" applyAlignment="1">
      <alignment vertical="top" wrapText="1"/>
    </xf>
    <xf numFmtId="0" fontId="26" fillId="13" borderId="0" xfId="0" applyFont="1" applyFill="1" applyAlignment="1">
      <alignment vertical="top"/>
    </xf>
    <xf numFmtId="0" fontId="0" fillId="13" borderId="0" xfId="0" applyFill="1" applyAlignment="1">
      <alignment vertical="top"/>
    </xf>
    <xf numFmtId="0" fontId="0" fillId="13" borderId="0" xfId="0" applyFill="1" applyAlignment="1">
      <alignment vertical="top" wrapText="1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6" xfId="0" applyBorder="1" applyAlignment="1">
      <alignment vertical="top" wrapText="1"/>
    </xf>
    <xf numFmtId="0" fontId="0" fillId="0" borderId="16" xfId="0" applyBorder="1" applyAlignment="1">
      <alignment vertical="top"/>
    </xf>
    <xf numFmtId="0" fontId="35" fillId="0" borderId="0" xfId="0" applyFont="1"/>
    <xf numFmtId="0" fontId="30" fillId="3" borderId="10" xfId="0" applyFont="1" applyFill="1" applyBorder="1" applyAlignment="1">
      <alignment horizontal="center"/>
    </xf>
    <xf numFmtId="0" fontId="31" fillId="14" borderId="16" xfId="0" applyFont="1" applyFill="1" applyBorder="1" applyAlignment="1">
      <alignment vertical="top"/>
    </xf>
    <xf numFmtId="0" fontId="0" fillId="14" borderId="17" xfId="0" applyFill="1" applyBorder="1" applyAlignment="1">
      <alignment vertical="top"/>
    </xf>
    <xf numFmtId="0" fontId="0" fillId="14" borderId="18" xfId="0" applyFill="1" applyBorder="1" applyAlignment="1">
      <alignment vertical="top" wrapText="1"/>
    </xf>
    <xf numFmtId="0" fontId="31" fillId="14" borderId="12" xfId="0" applyFont="1" applyFill="1" applyBorder="1" applyAlignment="1">
      <alignment vertical="top"/>
    </xf>
    <xf numFmtId="0" fontId="0" fillId="14" borderId="0" xfId="0" applyFill="1" applyAlignment="1">
      <alignment vertical="top"/>
    </xf>
    <xf numFmtId="0" fontId="0" fillId="14" borderId="13" xfId="0" applyFill="1" applyBorder="1" applyAlignment="1">
      <alignment vertical="top" wrapText="1"/>
    </xf>
    <xf numFmtId="0" fontId="26" fillId="0" borderId="16" xfId="0" applyFont="1" applyBorder="1" applyAlignment="1">
      <alignment vertical="top"/>
    </xf>
    <xf numFmtId="0" fontId="26" fillId="0" borderId="12" xfId="0" applyFont="1" applyBorder="1" applyAlignment="1">
      <alignment vertical="top"/>
    </xf>
    <xf numFmtId="0" fontId="26" fillId="0" borderId="14" xfId="0" applyFont="1" applyBorder="1" applyAlignment="1">
      <alignment vertical="top"/>
    </xf>
    <xf numFmtId="0" fontId="26" fillId="0" borderId="17" xfId="0" applyFont="1" applyBorder="1" applyAlignment="1">
      <alignment vertical="top"/>
    </xf>
    <xf numFmtId="0" fontId="26" fillId="0" borderId="0" xfId="0" applyFont="1" applyAlignment="1">
      <alignment vertical="top"/>
    </xf>
    <xf numFmtId="0" fontId="26" fillId="0" borderId="8" xfId="0" applyFont="1" applyBorder="1" applyAlignment="1">
      <alignment vertical="top"/>
    </xf>
    <xf numFmtId="0" fontId="31" fillId="14" borderId="17" xfId="0" applyFont="1" applyFill="1" applyBorder="1" applyAlignment="1">
      <alignment vertical="top"/>
    </xf>
    <xf numFmtId="0" fontId="31" fillId="14" borderId="0" xfId="0" applyFont="1" applyFill="1" applyAlignment="1">
      <alignment vertical="top"/>
    </xf>
    <xf numFmtId="0" fontId="36" fillId="0" borderId="0" xfId="187" applyFont="1" applyAlignment="1">
      <alignment horizontal="left"/>
    </xf>
    <xf numFmtId="0" fontId="36" fillId="0" borderId="0" xfId="187" applyFont="1"/>
    <xf numFmtId="0" fontId="0" fillId="15" borderId="0" xfId="0" applyFill="1"/>
    <xf numFmtId="0" fontId="26" fillId="0" borderId="0" xfId="0" applyFont="1"/>
    <xf numFmtId="0" fontId="37" fillId="0" borderId="0" xfId="176" applyFont="1"/>
    <xf numFmtId="0" fontId="38" fillId="0" borderId="0" xfId="0" applyFont="1"/>
    <xf numFmtId="0" fontId="39" fillId="0" borderId="0" xfId="176" applyFont="1" applyAlignment="1">
      <alignment horizontal="center"/>
    </xf>
    <xf numFmtId="0" fontId="40" fillId="16" borderId="9" xfId="0" applyFont="1" applyFill="1" applyBorder="1" applyAlignment="1">
      <alignment horizontal="center" vertical="center"/>
    </xf>
    <xf numFmtId="0" fontId="2" fillId="0" borderId="0" xfId="176" applyFont="1" applyAlignment="1">
      <alignment horizontal="center"/>
    </xf>
    <xf numFmtId="0" fontId="8" fillId="17" borderId="9" xfId="2" applyFont="1" applyFill="1" applyBorder="1" applyAlignment="1">
      <alignment vertical="top"/>
    </xf>
    <xf numFmtId="0" fontId="8" fillId="17" borderId="9" xfId="2" applyFont="1" applyFill="1" applyBorder="1" applyAlignment="1">
      <alignment vertical="top" wrapText="1"/>
    </xf>
    <xf numFmtId="0" fontId="8" fillId="18" borderId="0" xfId="2" applyFont="1" applyFill="1" applyAlignment="1">
      <alignment vertical="top"/>
    </xf>
    <xf numFmtId="0" fontId="41" fillId="0" borderId="0" xfId="2" quotePrefix="1" applyFont="1"/>
    <xf numFmtId="0" fontId="8" fillId="0" borderId="0" xfId="0" quotePrefix="1" applyFont="1"/>
    <xf numFmtId="0" fontId="25" fillId="0" borderId="0" xfId="0" applyFont="1" applyAlignment="1">
      <alignment horizontal="left" vertical="center"/>
    </xf>
    <xf numFmtId="0" fontId="10" fillId="18" borderId="1" xfId="2" applyFont="1" applyFill="1" applyBorder="1" applyAlignment="1">
      <alignment vertical="top"/>
    </xf>
    <xf numFmtId="0" fontId="10" fillId="18" borderId="1" xfId="2" applyFont="1" applyFill="1" applyBorder="1" applyAlignment="1">
      <alignment vertical="top" wrapText="1"/>
    </xf>
    <xf numFmtId="0" fontId="10" fillId="18" borderId="1" xfId="2" applyFont="1" applyFill="1" applyBorder="1" applyAlignment="1">
      <alignment horizontal="left" vertical="top" wrapText="1"/>
    </xf>
    <xf numFmtId="0" fontId="8" fillId="18" borderId="0" xfId="2" applyFont="1" applyFill="1"/>
    <xf numFmtId="0" fontId="10" fillId="18" borderId="0" xfId="2" applyFont="1" applyFill="1"/>
    <xf numFmtId="0" fontId="8" fillId="18" borderId="0" xfId="2" applyFont="1" applyFill="1" applyAlignment="1">
      <alignment vertical="top" wrapText="1"/>
    </xf>
    <xf numFmtId="0" fontId="8" fillId="18" borderId="0" xfId="2" applyFont="1" applyFill="1" applyAlignment="1">
      <alignment horizontal="left" vertical="top"/>
    </xf>
    <xf numFmtId="0" fontId="9" fillId="18" borderId="0" xfId="2" quotePrefix="1" applyFont="1" applyFill="1" applyAlignment="1">
      <alignment vertical="top"/>
    </xf>
    <xf numFmtId="0" fontId="10" fillId="18" borderId="4" xfId="2" applyFont="1" applyFill="1" applyBorder="1" applyAlignment="1">
      <alignment vertical="top"/>
    </xf>
    <xf numFmtId="0" fontId="10" fillId="18" borderId="4" xfId="2" applyFont="1" applyFill="1" applyBorder="1" applyAlignment="1">
      <alignment vertical="top" wrapText="1"/>
    </xf>
    <xf numFmtId="0" fontId="10" fillId="18" borderId="5" xfId="2" applyFont="1" applyFill="1" applyBorder="1" applyAlignment="1">
      <alignment vertical="top"/>
    </xf>
    <xf numFmtId="0" fontId="10" fillId="18" borderId="5" xfId="2" applyFont="1" applyFill="1" applyBorder="1" applyAlignment="1">
      <alignment vertical="top" wrapText="1"/>
    </xf>
    <xf numFmtId="0" fontId="9" fillId="18" borderId="0" xfId="2" applyFont="1" applyFill="1" applyAlignment="1">
      <alignment vertical="top" wrapText="1"/>
    </xf>
    <xf numFmtId="0" fontId="10" fillId="0" borderId="0" xfId="2" applyFont="1" applyAlignment="1">
      <alignment horizontal="left" vertical="top" wrapText="1"/>
    </xf>
    <xf numFmtId="0" fontId="13" fillId="0" borderId="0" xfId="2" applyFont="1" applyAlignment="1">
      <alignment vertical="top" wrapText="1"/>
    </xf>
    <xf numFmtId="0" fontId="9" fillId="0" borderId="0" xfId="0" quotePrefix="1" applyFont="1" applyAlignment="1">
      <alignment vertical="top"/>
    </xf>
    <xf numFmtId="0" fontId="1" fillId="0" borderId="0" xfId="0" applyFont="1"/>
    <xf numFmtId="0" fontId="45" fillId="0" borderId="0" xfId="0" applyFont="1"/>
    <xf numFmtId="0" fontId="1" fillId="0" borderId="0" xfId="0" applyFont="1" applyAlignment="1">
      <alignment vertical="center"/>
    </xf>
    <xf numFmtId="0" fontId="10" fillId="18" borderId="0" xfId="2" applyFont="1" applyFill="1" applyAlignment="1">
      <alignment horizontal="right"/>
    </xf>
    <xf numFmtId="0" fontId="10" fillId="18" borderId="0" xfId="2" applyFont="1" applyFill="1" applyAlignment="1">
      <alignment vertical="top"/>
    </xf>
    <xf numFmtId="0" fontId="23" fillId="18" borderId="0" xfId="2" applyFont="1" applyFill="1" applyAlignment="1">
      <alignment vertical="top"/>
    </xf>
    <xf numFmtId="0" fontId="23" fillId="18" borderId="0" xfId="2" applyFont="1" applyFill="1" applyAlignment="1">
      <alignment horizontal="right"/>
    </xf>
    <xf numFmtId="0" fontId="9" fillId="18" borderId="0" xfId="2" applyFont="1" applyFill="1" applyAlignment="1">
      <alignment vertical="top"/>
    </xf>
    <xf numFmtId="0" fontId="23" fillId="18" borderId="0" xfId="2" applyFont="1" applyFill="1" applyAlignment="1">
      <alignment vertical="top" wrapText="1"/>
    </xf>
    <xf numFmtId="0" fontId="23" fillId="18" borderId="0" xfId="2" applyFont="1" applyFill="1"/>
    <xf numFmtId="0" fontId="12" fillId="18" borderId="0" xfId="2" applyFont="1" applyFill="1" applyAlignment="1">
      <alignment horizontal="right"/>
    </xf>
    <xf numFmtId="0" fontId="12" fillId="18" borderId="0" xfId="2" applyFont="1" applyFill="1" applyAlignment="1">
      <alignment vertical="top"/>
    </xf>
    <xf numFmtId="0" fontId="2" fillId="0" borderId="0" xfId="176" applyFont="1"/>
    <xf numFmtId="0" fontId="12" fillId="18" borderId="2" xfId="2" applyFont="1" applyFill="1" applyBorder="1" applyAlignment="1">
      <alignment horizontal="center" vertical="center" wrapText="1"/>
    </xf>
    <xf numFmtId="0" fontId="10" fillId="18" borderId="0" xfId="2" applyFont="1" applyFill="1" applyAlignment="1">
      <alignment vertical="top" wrapText="1"/>
    </xf>
    <xf numFmtId="0" fontId="10" fillId="18" borderId="9" xfId="2" applyFont="1" applyFill="1" applyBorder="1" applyAlignment="1">
      <alignment vertical="top"/>
    </xf>
    <xf numFmtId="0" fontId="10" fillId="18" borderId="9" xfId="2" applyFont="1" applyFill="1" applyBorder="1" applyAlignment="1">
      <alignment vertical="top" wrapText="1"/>
    </xf>
    <xf numFmtId="0" fontId="11" fillId="19" borderId="0" xfId="2" applyFont="1" applyFill="1" applyAlignment="1">
      <alignment vertical="top"/>
    </xf>
    <xf numFmtId="0" fontId="11" fillId="20" borderId="0" xfId="2" applyFont="1" applyFill="1" applyAlignment="1">
      <alignment vertical="top"/>
    </xf>
    <xf numFmtId="0" fontId="0" fillId="0" borderId="0" xfId="0" pivotButton="1"/>
    <xf numFmtId="0" fontId="3" fillId="17" borderId="13" xfId="176" applyFill="1" applyBorder="1"/>
    <xf numFmtId="0" fontId="8" fillId="17" borderId="13" xfId="2" applyFont="1" applyFill="1" applyBorder="1" applyAlignment="1">
      <alignment vertical="top"/>
    </xf>
    <xf numFmtId="0" fontId="20" fillId="8" borderId="0" xfId="2" applyFont="1" applyFill="1" applyAlignment="1">
      <alignment horizontal="center" vertical="top"/>
    </xf>
    <xf numFmtId="0" fontId="7" fillId="2" borderId="11" xfId="2" applyFont="1" applyFill="1" applyBorder="1" applyAlignment="1">
      <alignment horizontal="center"/>
    </xf>
    <xf numFmtId="0" fontId="11" fillId="7" borderId="0" xfId="2" applyFont="1" applyFill="1" applyAlignment="1">
      <alignment horizontal="left" wrapText="1"/>
    </xf>
    <xf numFmtId="0" fontId="8" fillId="0" borderId="8" xfId="2" applyFont="1" applyBorder="1" applyAlignment="1">
      <alignment horizontal="left" vertical="top" wrapText="1"/>
    </xf>
    <xf numFmtId="0" fontId="9" fillId="17" borderId="0" xfId="2" applyFont="1" applyFill="1" applyAlignment="1">
      <alignment horizontal="left" vertical="top" wrapText="1"/>
    </xf>
    <xf numFmtId="0" fontId="9" fillId="18" borderId="0" xfId="2" applyFont="1" applyFill="1" applyAlignment="1">
      <alignment horizontal="left" vertical="top" wrapText="1"/>
    </xf>
    <xf numFmtId="0" fontId="34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35" fillId="0" borderId="0" xfId="0" applyFont="1" applyAlignment="1">
      <alignment horizontal="center"/>
    </xf>
    <xf numFmtId="0" fontId="46" fillId="0" borderId="12" xfId="0" applyFont="1" applyBorder="1" applyAlignment="1">
      <alignment horizontal="left" vertical="top" wrapText="1"/>
    </xf>
    <xf numFmtId="0" fontId="46" fillId="0" borderId="0" xfId="0" applyFont="1" applyAlignment="1">
      <alignment horizontal="left" vertical="top" wrapText="1"/>
    </xf>
    <xf numFmtId="0" fontId="46" fillId="0" borderId="16" xfId="0" applyFont="1" applyBorder="1" applyAlignment="1">
      <alignment vertical="top"/>
    </xf>
    <xf numFmtId="0" fontId="46" fillId="0" borderId="12" xfId="0" applyFont="1" applyBorder="1" applyAlignment="1">
      <alignment vertical="top"/>
    </xf>
    <xf numFmtId="0" fontId="0" fillId="0" borderId="0" xfId="0" applyBorder="1" applyAlignment="1">
      <alignment vertical="top"/>
    </xf>
    <xf numFmtId="0" fontId="26" fillId="0" borderId="0" xfId="0" applyFont="1" applyBorder="1" applyAlignment="1">
      <alignment vertical="top"/>
    </xf>
    <xf numFmtId="0" fontId="26" fillId="18" borderId="12" xfId="0" applyFont="1" applyFill="1" applyBorder="1" applyAlignment="1">
      <alignment vertical="top"/>
    </xf>
    <xf numFmtId="0" fontId="0" fillId="18" borderId="0" xfId="0" applyFill="1" applyAlignment="1">
      <alignment vertical="top"/>
    </xf>
    <xf numFmtId="0" fontId="0" fillId="18" borderId="13" xfId="0" applyFill="1" applyBorder="1" applyAlignment="1">
      <alignment vertical="top" wrapText="1"/>
    </xf>
    <xf numFmtId="0" fontId="0" fillId="18" borderId="0" xfId="0" applyFill="1"/>
    <xf numFmtId="0" fontId="0" fillId="18" borderId="0" xfId="0" applyFill="1" applyAlignment="1">
      <alignment horizontal="left" vertical="top"/>
    </xf>
    <xf numFmtId="0" fontId="46" fillId="18" borderId="12" xfId="0" applyFont="1" applyFill="1" applyBorder="1" applyAlignment="1">
      <alignment vertical="top"/>
    </xf>
    <xf numFmtId="0" fontId="47" fillId="0" borderId="12" xfId="0" applyFont="1" applyBorder="1" applyAlignment="1">
      <alignment vertical="top"/>
    </xf>
  </cellXfs>
  <cellStyles count="188">
    <cellStyle name="Comma 2" xfId="1" xr:uid="{00000000-0005-0000-0000-000000000000}"/>
    <cellStyle name="Followed Hyperlink" xfId="38" builtinId="9" hidden="1"/>
    <cellStyle name="Followed Hyperlink" xfId="77" builtinId="9" hidden="1"/>
    <cellStyle name="Followed Hyperlink" xfId="129" builtinId="9" hidden="1"/>
    <cellStyle name="Followed Hyperlink" xfId="182" builtinId="9" hidden="1"/>
    <cellStyle name="Followed Hyperlink" xfId="165" builtinId="9" hidden="1"/>
    <cellStyle name="Followed Hyperlink" xfId="55" builtinId="9" hidden="1"/>
    <cellStyle name="Followed Hyperlink" xfId="57" builtinId="9" hidden="1"/>
    <cellStyle name="Followed Hyperlink" xfId="151" builtinId="9" hidden="1"/>
    <cellStyle name="Followed Hyperlink" xfId="105" builtinId="9" hidden="1"/>
    <cellStyle name="Followed Hyperlink" xfId="81" builtinId="9" hidden="1"/>
    <cellStyle name="Followed Hyperlink" xfId="26" builtinId="9" hidden="1"/>
    <cellStyle name="Followed Hyperlink" xfId="127" builtinId="9" hidden="1"/>
    <cellStyle name="Followed Hyperlink" xfId="109" builtinId="9" hidden="1"/>
    <cellStyle name="Followed Hyperlink" xfId="169" builtinId="9" hidden="1"/>
    <cellStyle name="Followed Hyperlink" xfId="101" builtinId="9" hidden="1"/>
    <cellStyle name="Followed Hyperlink" xfId="4" builtinId="9" hidden="1"/>
    <cellStyle name="Followed Hyperlink" xfId="95" builtinId="9" hidden="1"/>
    <cellStyle name="Followed Hyperlink" xfId="16" builtinId="9" hidden="1"/>
    <cellStyle name="Followed Hyperlink" xfId="131" builtinId="9" hidden="1"/>
    <cellStyle name="Followed Hyperlink" xfId="163" builtinId="9" hidden="1"/>
    <cellStyle name="Followed Hyperlink" xfId="153" builtinId="9" hidden="1"/>
    <cellStyle name="Followed Hyperlink" xfId="149" builtinId="9" hidden="1"/>
    <cellStyle name="Followed Hyperlink" xfId="71" builtinId="9" hidden="1"/>
    <cellStyle name="Followed Hyperlink" xfId="139" builtinId="9" hidden="1"/>
    <cellStyle name="Followed Hyperlink" xfId="115" builtinId="9" hidden="1"/>
    <cellStyle name="Followed Hyperlink" xfId="180" builtinId="9" hidden="1"/>
    <cellStyle name="Followed Hyperlink" xfId="46" builtinId="9" hidden="1"/>
    <cellStyle name="Followed Hyperlink" xfId="145" builtinId="9" hidden="1"/>
    <cellStyle name="Followed Hyperlink" xfId="48" builtinId="9" hidden="1"/>
    <cellStyle name="Followed Hyperlink" xfId="184" builtinId="9" hidden="1"/>
    <cellStyle name="Followed Hyperlink" xfId="125" builtinId="9" hidden="1"/>
    <cellStyle name="Followed Hyperlink" xfId="28" builtinId="9" hidden="1"/>
    <cellStyle name="Followed Hyperlink" xfId="171" builtinId="9" hidden="1"/>
    <cellStyle name="Followed Hyperlink" xfId="83" builtinId="9" hidden="1"/>
    <cellStyle name="Followed Hyperlink" xfId="141" builtinId="9" hidden="1"/>
    <cellStyle name="Followed Hyperlink" xfId="133" builtinId="9" hidden="1"/>
    <cellStyle name="Followed Hyperlink" xfId="155" builtinId="9" hidden="1"/>
    <cellStyle name="Followed Hyperlink" xfId="93" builtinId="9" hidden="1"/>
    <cellStyle name="Followed Hyperlink" xfId="36" builtinId="9" hidden="1"/>
    <cellStyle name="Followed Hyperlink" xfId="75" builtinId="9" hidden="1"/>
    <cellStyle name="Followed Hyperlink" xfId="10" builtinId="9" hidden="1"/>
    <cellStyle name="Followed Hyperlink" xfId="135" builtinId="9" hidden="1"/>
    <cellStyle name="Followed Hyperlink" xfId="12" builtinId="9" hidden="1"/>
    <cellStyle name="Followed Hyperlink" xfId="61" builtinId="9" hidden="1"/>
    <cellStyle name="Followed Hyperlink" xfId="173" builtinId="9" hidden="1"/>
    <cellStyle name="Followed Hyperlink" xfId="24" builtinId="9" hidden="1"/>
    <cellStyle name="Followed Hyperlink" xfId="178" builtinId="9" hidden="1"/>
    <cellStyle name="Followed Hyperlink" xfId="111" builtinId="9" hidden="1"/>
    <cellStyle name="Followed Hyperlink" xfId="67" builtinId="9" hidden="1"/>
    <cellStyle name="Followed Hyperlink" xfId="103" builtinId="9" hidden="1"/>
    <cellStyle name="Followed Hyperlink" xfId="99" builtinId="9" hidden="1"/>
    <cellStyle name="Followed Hyperlink" xfId="175" builtinId="9" hidden="1"/>
    <cellStyle name="Followed Hyperlink" xfId="147" builtinId="9" hidden="1"/>
    <cellStyle name="Followed Hyperlink" xfId="87" builtinId="9" hidden="1"/>
    <cellStyle name="Followed Hyperlink" xfId="117" builtinId="9" hidden="1"/>
    <cellStyle name="Followed Hyperlink" xfId="14" builtinId="9" hidden="1"/>
    <cellStyle name="Followed Hyperlink" xfId="34" builtinId="9" hidden="1"/>
    <cellStyle name="Followed Hyperlink" xfId="113" builtinId="9" hidden="1"/>
    <cellStyle name="Followed Hyperlink" xfId="91" builtinId="9" hidden="1"/>
    <cellStyle name="Followed Hyperlink" xfId="22" builtinId="9" hidden="1"/>
    <cellStyle name="Followed Hyperlink" xfId="18" builtinId="9" hidden="1"/>
    <cellStyle name="Followed Hyperlink" xfId="186" builtinId="9" hidden="1"/>
    <cellStyle name="Followed Hyperlink" xfId="107" builtinId="9" hidden="1"/>
    <cellStyle name="Followed Hyperlink" xfId="89" builtinId="9" hidden="1"/>
    <cellStyle name="Followed Hyperlink" xfId="73" builtinId="9" hidden="1"/>
    <cellStyle name="Followed Hyperlink" xfId="44" builtinId="9" hidden="1"/>
    <cellStyle name="Followed Hyperlink" xfId="119" builtinId="9" hidden="1"/>
    <cellStyle name="Followed Hyperlink" xfId="85" builtinId="9" hidden="1"/>
    <cellStyle name="Followed Hyperlink" xfId="97" builtinId="9" hidden="1"/>
    <cellStyle name="Followed Hyperlink" xfId="159" builtinId="9" hidden="1"/>
    <cellStyle name="Followed Hyperlink" xfId="40" builtinId="9" hidden="1"/>
    <cellStyle name="Followed Hyperlink" xfId="137" builtinId="9" hidden="1"/>
    <cellStyle name="Followed Hyperlink" xfId="30" builtinId="9" hidden="1"/>
    <cellStyle name="Followed Hyperlink" xfId="123" builtinId="9" hidden="1"/>
    <cellStyle name="Followed Hyperlink" xfId="69" builtinId="9" hidden="1"/>
    <cellStyle name="Followed Hyperlink" xfId="63" builtinId="9" hidden="1"/>
    <cellStyle name="Followed Hyperlink" xfId="65" builtinId="9" hidden="1"/>
    <cellStyle name="Followed Hyperlink" xfId="42" builtinId="9" hidden="1"/>
    <cellStyle name="Followed Hyperlink" xfId="167" builtinId="9" hidden="1"/>
    <cellStyle name="Followed Hyperlink" xfId="52" builtinId="9" hidden="1"/>
    <cellStyle name="Followed Hyperlink" xfId="50" builtinId="9" hidden="1"/>
    <cellStyle name="Followed Hyperlink" xfId="143" builtinId="9" hidden="1"/>
    <cellStyle name="Followed Hyperlink" xfId="79" builtinId="9" hidden="1"/>
    <cellStyle name="Followed Hyperlink" xfId="20" builtinId="9" hidden="1"/>
    <cellStyle name="Followed Hyperlink" xfId="8" builtinId="9" hidden="1"/>
    <cellStyle name="Followed Hyperlink" xfId="121" builtinId="9" hidden="1"/>
    <cellStyle name="Followed Hyperlink" xfId="157" builtinId="9" hidden="1"/>
    <cellStyle name="Followed Hyperlink" xfId="32" builtinId="9" hidden="1"/>
    <cellStyle name="Followed Hyperlink" xfId="59" builtinId="9" hidden="1"/>
    <cellStyle name="Followed Hyperlink" xfId="6" builtinId="9" hidden="1"/>
    <cellStyle name="Followed Hyperlink" xfId="161" builtinId="9" hidden="1"/>
    <cellStyle name="Hyperlink" xfId="62" builtinId="8" hidden="1"/>
    <cellStyle name="Hyperlink" xfId="72" builtinId="8" hidden="1"/>
    <cellStyle name="Hyperlink" xfId="9" builtinId="8" hidden="1"/>
    <cellStyle name="Hyperlink" xfId="90" builtinId="8" hidden="1"/>
    <cellStyle name="Hyperlink" xfId="146" builtinId="8" hidden="1"/>
    <cellStyle name="Hyperlink" xfId="120" builtinId="8" hidden="1"/>
    <cellStyle name="Hyperlink" xfId="179" builtinId="8" hidden="1"/>
    <cellStyle name="Hyperlink" xfId="174" builtinId="8" hidden="1"/>
    <cellStyle name="Hyperlink" xfId="39" builtinId="8" hidden="1"/>
    <cellStyle name="Hyperlink" xfId="49" builtinId="8" hidden="1"/>
    <cellStyle name="Hyperlink" xfId="150" builtinId="8" hidden="1"/>
    <cellStyle name="Hyperlink" xfId="172" builtinId="8" hidden="1"/>
    <cellStyle name="Hyperlink" xfId="158" builtinId="8" hidden="1"/>
    <cellStyle name="Hyperlink" xfId="43" builtinId="8" hidden="1"/>
    <cellStyle name="Hyperlink" xfId="56" builtinId="8" hidden="1"/>
    <cellStyle name="Hyperlink" xfId="51" builtinId="8" hidden="1"/>
    <cellStyle name="Hyperlink" xfId="164" builtinId="8" hidden="1"/>
    <cellStyle name="Hyperlink" xfId="142" builtinId="8" hidden="1"/>
    <cellStyle name="Hyperlink" xfId="116" builtinId="8" hidden="1"/>
    <cellStyle name="Hyperlink" xfId="166" builtinId="8" hidden="1"/>
    <cellStyle name="Hyperlink" xfId="130" builtinId="8" hidden="1"/>
    <cellStyle name="Hyperlink" xfId="170" builtinId="8" hidden="1"/>
    <cellStyle name="Hyperlink" xfId="96" builtinId="8" hidden="1"/>
    <cellStyle name="Hyperlink" xfId="94" builtinId="8" hidden="1"/>
    <cellStyle name="Hyperlink" xfId="106" builtinId="8" hidden="1"/>
    <cellStyle name="Hyperlink" xfId="84" builtinId="8" hidden="1"/>
    <cellStyle name="Hyperlink" xfId="21" builtinId="8" hidden="1"/>
    <cellStyle name="Hyperlink" xfId="17" builtinId="8" hidden="1"/>
    <cellStyle name="Hyperlink" xfId="102" builtinId="8" hidden="1"/>
    <cellStyle name="Hyperlink" xfId="112" builtinId="8" hidden="1"/>
    <cellStyle name="Hyperlink" xfId="104" builtinId="8" hidden="1"/>
    <cellStyle name="Hyperlink" xfId="126" builtinId="8" hidden="1"/>
    <cellStyle name="Hyperlink" xfId="122" builtinId="8" hidden="1"/>
    <cellStyle name="Hyperlink" xfId="76" builtinId="8" hidden="1"/>
    <cellStyle name="Hyperlink" xfId="31" builtinId="8" hidden="1"/>
    <cellStyle name="Hyperlink" xfId="23" builtinId="8" hidden="1"/>
    <cellStyle name="Hyperlink" xfId="185" builtinId="8" hidden="1"/>
    <cellStyle name="Hyperlink" xfId="156" builtinId="8" hidden="1"/>
    <cellStyle name="Hyperlink" xfId="134" builtinId="8" hidden="1"/>
    <cellStyle name="Hyperlink" xfId="132" builtinId="8" hidden="1"/>
    <cellStyle name="Hyperlink" xfId="162" builtinId="8" hidden="1"/>
    <cellStyle name="Hyperlink" xfId="140" builtinId="8" hidden="1"/>
    <cellStyle name="Hyperlink" xfId="136" builtinId="8" hidden="1"/>
    <cellStyle name="Hyperlink" xfId="168" builtinId="8" hidden="1"/>
    <cellStyle name="Hyperlink" xfId="68" builtinId="8" hidden="1"/>
    <cellStyle name="Hyperlink" xfId="183" builtinId="8" hidden="1"/>
    <cellStyle name="Hyperlink" xfId="98" builtinId="8" hidden="1"/>
    <cellStyle name="Hyperlink" xfId="124" builtinId="8" hidden="1"/>
    <cellStyle name="Hyperlink" xfId="92" builtinId="8" hidden="1"/>
    <cellStyle name="Hyperlink" xfId="60" builtinId="8" hidden="1"/>
    <cellStyle name="Hyperlink" xfId="64" builtinId="8" hidden="1"/>
    <cellStyle name="Hyperlink" xfId="7" builtinId="8" hidden="1"/>
    <cellStyle name="Hyperlink" xfId="5" builtinId="8" hidden="1"/>
    <cellStyle name="Hyperlink" xfId="15" builtinId="8" hidden="1"/>
    <cellStyle name="Hyperlink" xfId="138" builtinId="8" hidden="1"/>
    <cellStyle name="Hyperlink" xfId="152" builtinId="8" hidden="1"/>
    <cellStyle name="Hyperlink" xfId="177" builtinId="8" hidden="1"/>
    <cellStyle name="Hyperlink" xfId="19" builtinId="8" hidden="1"/>
    <cellStyle name="Hyperlink" xfId="13" builtinId="8" hidden="1"/>
    <cellStyle name="Hyperlink" xfId="29" builtinId="8" hidden="1"/>
    <cellStyle name="Hyperlink" xfId="27" builtinId="8" hidden="1"/>
    <cellStyle name="Hyperlink" xfId="144" builtinId="8" hidden="1"/>
    <cellStyle name="Hyperlink" xfId="160" builtinId="8" hidden="1"/>
    <cellStyle name="Hyperlink" xfId="154" builtinId="8" hidden="1"/>
    <cellStyle name="Hyperlink" xfId="82" builtinId="8" hidden="1"/>
    <cellStyle name="Hyperlink" xfId="35" builtinId="8" hidden="1"/>
    <cellStyle name="Hyperlink" xfId="88" builtinId="8" hidden="1"/>
    <cellStyle name="Hyperlink" xfId="58" builtinId="8" hidden="1"/>
    <cellStyle name="Hyperlink" xfId="86" builtinId="8" hidden="1"/>
    <cellStyle name="Hyperlink" xfId="37" builtinId="8" hidden="1"/>
    <cellStyle name="Hyperlink" xfId="74" builtinId="8" hidden="1"/>
    <cellStyle name="Hyperlink" xfId="11" builtinId="8" hidden="1"/>
    <cellStyle name="Hyperlink" xfId="33" builtinId="8" hidden="1"/>
    <cellStyle name="Hyperlink" xfId="100" builtinId="8" hidden="1"/>
    <cellStyle name="Hyperlink" xfId="108" builtinId="8" hidden="1"/>
    <cellStyle name="Hyperlink" xfId="47" builtinId="8" hidden="1"/>
    <cellStyle name="Hyperlink" xfId="78" builtinId="8" hidden="1"/>
    <cellStyle name="Hyperlink" xfId="148" builtinId="8" hidden="1"/>
    <cellStyle name="Hyperlink" xfId="114" builtinId="8" hidden="1"/>
    <cellStyle name="Hyperlink" xfId="110" builtinId="8" hidden="1"/>
    <cellStyle name="Hyperlink" xfId="80" builtinId="8" hidden="1"/>
    <cellStyle name="Hyperlink" xfId="41" builtinId="8" hidden="1"/>
    <cellStyle name="Hyperlink" xfId="54" builtinId="8" hidden="1"/>
    <cellStyle name="Hyperlink" xfId="45" builtinId="8" hidden="1"/>
    <cellStyle name="Hyperlink" xfId="25" builtinId="8" hidden="1"/>
    <cellStyle name="Hyperlink" xfId="70" builtinId="8" hidden="1"/>
    <cellStyle name="Hyperlink" xfId="66" builtinId="8" hidden="1"/>
    <cellStyle name="Hyperlink" xfId="181" builtinId="8" hidden="1"/>
    <cellStyle name="Hyperlink" xfId="3" builtinId="8" hidden="1"/>
    <cellStyle name="Hyperlink" xfId="128" builtinId="8" hidden="1"/>
    <cellStyle name="Hyperlink" xfId="118" builtinId="8" hidden="1"/>
    <cellStyle name="Hyperlink" xfId="187" builtinId="8"/>
    <cellStyle name="Normal" xfId="0" builtinId="0" customBuiltin="1"/>
    <cellStyle name="Normal 2" xfId="2" xr:uid="{00000000-0005-0000-0000-0000B9000000}"/>
    <cellStyle name="Normal 3" xfId="53" xr:uid="{00000000-0005-0000-0000-0000BA000000}"/>
    <cellStyle name="Normal 4" xfId="176" xr:uid="{00000000-0005-0000-0000-0000BB000000}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38C0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hyperlink" Target="https://www.facebook.com/PeterboroughRegionalScienceFair" TargetMode="External"/><Relationship Id="rId1" Type="http://schemas.openxmlformats.org/officeDocument/2006/relationships/image" Target="../media/image1.png"/><Relationship Id="rId5" Type="http://schemas.openxmlformats.org/officeDocument/2006/relationships/image" Target="../media/image3.png"/><Relationship Id="rId4" Type="http://schemas.openxmlformats.org/officeDocument/2006/relationships/hyperlink" Target="https://twitter.com/ptboScienceFai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2289461</xdr:colOff>
      <xdr:row>1</xdr:row>
      <xdr:rowOff>2278</xdr:rowOff>
    </xdr:from>
    <xdr:to>
      <xdr:col>2</xdr:col>
      <xdr:colOff>120650</xdr:colOff>
      <xdr:row>4</xdr:row>
      <xdr:rowOff>2724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26161" y="205478"/>
          <a:ext cx="1355439" cy="1499046"/>
        </a:xfrm>
        <a:prstGeom prst="rect">
          <a:avLst/>
        </a:prstGeom>
      </xdr:spPr>
    </xdr:pic>
    <xdr:clientData/>
  </xdr:twoCellAnchor>
  <xdr:twoCellAnchor editAs="oneCell">
    <xdr:from>
      <xdr:col>4</xdr:col>
      <xdr:colOff>1206500</xdr:colOff>
      <xdr:row>4</xdr:row>
      <xdr:rowOff>85140</xdr:rowOff>
    </xdr:from>
    <xdr:to>
      <xdr:col>4</xdr:col>
      <xdr:colOff>2519699</xdr:colOff>
      <xdr:row>6</xdr:row>
      <xdr:rowOff>130200</xdr:rowOff>
    </xdr:to>
    <xdr:pic>
      <xdr:nvPicPr>
        <xdr:cNvPr id="3" name="Pictur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12300" y="1786940"/>
          <a:ext cx="1313199" cy="476860"/>
        </a:xfrm>
        <a:prstGeom prst="rect">
          <a:avLst/>
        </a:prstGeom>
      </xdr:spPr>
    </xdr:pic>
    <xdr:clientData/>
  </xdr:twoCellAnchor>
  <xdr:twoCellAnchor editAs="oneCell">
    <xdr:from>
      <xdr:col>5</xdr:col>
      <xdr:colOff>114300</xdr:colOff>
      <xdr:row>4</xdr:row>
      <xdr:rowOff>53582</xdr:rowOff>
    </xdr:from>
    <xdr:to>
      <xdr:col>5</xdr:col>
      <xdr:colOff>1473200</xdr:colOff>
      <xdr:row>6</xdr:row>
      <xdr:rowOff>119519</xdr:rowOff>
    </xdr:to>
    <xdr:pic>
      <xdr:nvPicPr>
        <xdr:cNvPr id="4" name="Picture 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1899900" y="1755382"/>
          <a:ext cx="1358900" cy="497737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xcel Services" refreshedDate="45027.562821064814" createdVersion="8" refreshedVersion="8" minRefreshableVersion="3" recordCount="248" xr:uid="{9C589323-7328-4E89-8CC3-E28D33CFDEC6}">
  <cacheSource type="worksheet">
    <worksheetSource ref="A1:L1048576" sheet="Master List 2023"/>
  </cacheSource>
  <cacheFields count="12">
    <cacheField name="ProjectNumber" numFmtId="0">
      <sharedItems containsString="0" containsBlank="1" containsNumber="1" containsInteger="1" minValue="1101" maxValue="5702"/>
    </cacheField>
    <cacheField name="ID" numFmtId="0">
      <sharedItems containsString="0" containsBlank="1" containsNumber="1" containsInteger="1" minValue="4786" maxValue="6595"/>
    </cacheField>
    <cacheField name="First Student Name" numFmtId="0">
      <sharedItems containsBlank="1"/>
    </cacheField>
    <cacheField name="Partner" numFmtId="0">
      <sharedItems containsBlank="1"/>
    </cacheField>
    <cacheField name="ProjectTitle" numFmtId="0">
      <sharedItems containsBlank="1"/>
    </cacheField>
    <cacheField name="School" numFmtId="0">
      <sharedItems containsBlank="1" count="21">
        <s v="Children's Montessori &amp; Preparatory School"/>
        <s v="East Northumberland Secondary School"/>
        <s v="Edmison Heights Public School"/>
        <s v="ENSS"/>
        <s v="Holy Cross Secondary School"/>
        <s v="Home School"/>
        <s v="Homestead Public School"/>
        <s v="James Strath Public School"/>
        <s v="Kawartha Heights Public School"/>
        <s v="Kawartha Montessori School"/>
        <s v="Kenner Collegiate &amp; Voc Institute"/>
        <s v="Lakefield College School"/>
        <s v="Northumberland Christian School"/>
        <s v="Queen Mary Public School"/>
        <s v="Rhema Christian School"/>
        <s v="St. Anne Elementary School"/>
        <s v="St. Catherine Elementary School"/>
        <s v="St. Elizabeth School"/>
        <s v="St. Peter Secondary School"/>
        <s v="Westmount Public School"/>
        <m/>
      </sharedItems>
    </cacheField>
    <cacheField name="Category" numFmtId="0">
      <sharedItems containsBlank="1" count="6">
        <s v="Junior"/>
        <s v="Elementary"/>
        <s v="Senior"/>
        <s v="Intermediate"/>
        <s v="Primary"/>
        <m/>
      </sharedItems>
    </cacheField>
    <cacheField name="Div" numFmtId="0">
      <sharedItems containsBlank="1"/>
    </cacheField>
    <cacheField name="Room" numFmtId="0">
      <sharedItems containsBlank="1"/>
    </cacheField>
    <cacheField name="Judging Team" numFmtId="0">
      <sharedItems containsNonDate="0" containsString="0" containsBlank="1"/>
    </cacheField>
    <cacheField name="Abstract" numFmtId="0">
      <sharedItems containsNonDate="0" containsString="0" containsBlank="1"/>
    </cacheField>
    <cacheField name="Mark" numFmtId="0">
      <sharedItems containsString="0" containsBlank="1" containsNumber="1" containsInteger="1" minValue="0" maxValue="8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48">
  <r>
    <n v="3504"/>
    <n v="5427"/>
    <s v="Kemsley, Ella"/>
    <m/>
    <s v="Effective Hand Hygiene"/>
    <x v="0"/>
    <x v="0"/>
    <s v="5. Health and Life Sciences"/>
    <s v="ESB A202"/>
    <m/>
    <m/>
    <n v="62"/>
  </r>
  <r>
    <n v="3503"/>
    <n v="6124"/>
    <s v="Garcha, Nimrit"/>
    <m/>
    <s v="Which fruits ripen faster and why."/>
    <x v="0"/>
    <x v="0"/>
    <s v="5. Health and Life Sciences"/>
    <s v="ESB A202"/>
    <m/>
    <m/>
    <n v="58"/>
  </r>
  <r>
    <n v="3404"/>
    <n v="6595"/>
    <s v="McNair-Glover, Kieran"/>
    <m/>
    <s v="The Great Tomato Race"/>
    <x v="0"/>
    <x v="0"/>
    <s v="4. Earth and Environmental Sciences"/>
    <s v="ESB A202"/>
    <m/>
    <m/>
    <n v="55"/>
  </r>
  <r>
    <n v="2309"/>
    <n v="6341"/>
    <s v="Madan, Kush"/>
    <m/>
    <s v="How does the different type of surface affect how high a basketball can be bounced?"/>
    <x v="0"/>
    <x v="1"/>
    <s v="3. Physical Science"/>
    <s v="ESB A210"/>
    <m/>
    <m/>
    <n v="45"/>
  </r>
  <r>
    <n v="5401"/>
    <n v="5578"/>
    <s v="De Luca, Elena"/>
    <s v="Bennett, Nate"/>
    <s v="ENSS Recycles?"/>
    <x v="1"/>
    <x v="2"/>
    <s v="4. Earth and Environmental Sciences"/>
    <s v="ESB A206"/>
    <m/>
    <m/>
    <n v="83"/>
  </r>
  <r>
    <n v="5404"/>
    <n v="6264"/>
    <s v="Trefiak, Ava"/>
    <m/>
    <s v="Biodiversity Impacts on Soil Quality"/>
    <x v="1"/>
    <x v="2"/>
    <s v="4. Earth and Environmental Sciences"/>
    <s v="ESB A206"/>
    <m/>
    <m/>
    <n v="82"/>
  </r>
  <r>
    <n v="5402"/>
    <n v="5259"/>
    <s v="DeVille, Tatum"/>
    <s v="Lungley, Kaitlyn"/>
    <s v="The Problem With Fast Fashion and One Chique Solution"/>
    <x v="1"/>
    <x v="2"/>
    <s v="4. Earth and Environmental Sciences"/>
    <s v="ESB A206"/>
    <m/>
    <m/>
    <n v="76"/>
  </r>
  <r>
    <n v="4402"/>
    <n v="6330"/>
    <s v="Walters, Sarah"/>
    <s v="Eaton, Addison"/>
    <s v="Canada's ban on plastic bags."/>
    <x v="1"/>
    <x v="3"/>
    <s v="4. Earth and Environmental Sciences"/>
    <s v="ESB A206"/>
    <m/>
    <m/>
    <n v="66"/>
  </r>
  <r>
    <n v="5702"/>
    <n v="5263"/>
    <s v="Stevens, Simon"/>
    <m/>
    <s v="How Sweet It Is! A Molecular and Nutritional Analysis of Maple Syrup"/>
    <x v="1"/>
    <x v="2"/>
    <s v="7. Physical and Mathematical Sciences"/>
    <s v="ESB A206"/>
    <m/>
    <m/>
    <n v="65"/>
  </r>
  <r>
    <n v="4503"/>
    <n v="5699"/>
    <s v="Rathnakumar, Rajeasha"/>
    <s v="Fraser, Victoria"/>
    <s v="To vape or not to vape?"/>
    <x v="1"/>
    <x v="3"/>
    <s v="5. Health and Life Sciences"/>
    <s v="ESB A206"/>
    <m/>
    <m/>
    <n v="60"/>
  </r>
  <r>
    <n v="4703"/>
    <n v="5823"/>
    <s v="Zegers, Laura"/>
    <s v="Pipe, Becca"/>
    <s v="Light it up with homemade lava lamps"/>
    <x v="1"/>
    <x v="3"/>
    <s v="7. Physical and Mathematical Sciences"/>
    <s v="ESB A206"/>
    <m/>
    <m/>
    <n v="59"/>
  </r>
  <r>
    <n v="5403"/>
    <n v="6325"/>
    <s v="Ostrander, Ava"/>
    <s v="Mackey, Ida"/>
    <s v="Does Ontario need more provincial parks?"/>
    <x v="1"/>
    <x v="2"/>
    <s v="4. Earth and Environmental Sciences"/>
    <s v="ESB A206"/>
    <m/>
    <m/>
    <n v="58"/>
  </r>
  <r>
    <n v="4504"/>
    <n v="5696"/>
    <s v="Varty, Dean"/>
    <m/>
    <s v="Phonetics - How Human Speech Works"/>
    <x v="1"/>
    <x v="3"/>
    <s v="5. Health and Life Sciences"/>
    <s v="ESB A206"/>
    <m/>
    <m/>
    <n v="52"/>
  </r>
  <r>
    <n v="4401"/>
    <n v="6311"/>
    <s v="Kirk, Emmerson"/>
    <s v="MacGregor, Alivia"/>
    <s v="Modelling environmental impacts of volcanoes"/>
    <x v="1"/>
    <x v="3"/>
    <s v="4. Earth and Environmental Sciences"/>
    <s v="ESB A206"/>
    <m/>
    <m/>
    <n v="48"/>
  </r>
  <r>
    <n v="4701"/>
    <n v="6422"/>
    <s v="Wain, Ethan"/>
    <m/>
    <s v="The Chemistry of Colour Fire"/>
    <x v="1"/>
    <x v="3"/>
    <s v="7. Physical and Mathematical Sciences"/>
    <s v="ESB A206"/>
    <m/>
    <m/>
    <n v="42"/>
  </r>
  <r>
    <n v="2301"/>
    <n v="4888"/>
    <s v="Bonner, Desmond"/>
    <m/>
    <s v="A Deep Dive in Solar Pool Heaters"/>
    <x v="2"/>
    <x v="1"/>
    <s v="3. Physical Science"/>
    <s v="ESB A210"/>
    <m/>
    <m/>
    <n v="56"/>
  </r>
  <r>
    <n v="5501"/>
    <n v="5086"/>
    <s v="Pomeroy, Ashlynn"/>
    <m/>
    <s v="De-Extinction"/>
    <x v="3"/>
    <x v="2"/>
    <s v="5. Health and Life Sciences"/>
    <s v="ESB A206"/>
    <m/>
    <m/>
    <n v="65"/>
  </r>
  <r>
    <n v="4502"/>
    <n v="5456"/>
    <s v="Doherty, Kara"/>
    <m/>
    <s v="Science of Pain"/>
    <x v="4"/>
    <x v="3"/>
    <s v="5. Health and Life Sciences"/>
    <s v="ESB A206"/>
    <m/>
    <m/>
    <n v="72"/>
  </r>
  <r>
    <n v="2222"/>
    <n v="5412"/>
    <s v="Yusuf, Manha"/>
    <s v="Yusuf, Laiba"/>
    <s v="Improving youth and adult mental health post covid-19 pandemic among unemployed and low income households through Art sessions and Pet therapy."/>
    <x v="5"/>
    <x v="1"/>
    <s v="2. Biological Science"/>
    <s v="ESB A209"/>
    <m/>
    <m/>
    <n v="70"/>
  </r>
  <r>
    <n v="2203"/>
    <n v="5183"/>
    <s v="Berlingeri, Angelo"/>
    <s v="Berlingeri, Josephine"/>
    <s v="Is the Ear Bone Connected to the Eye Bone?"/>
    <x v="5"/>
    <x v="1"/>
    <s v="2. Biological Science"/>
    <s v="ESB A209"/>
    <m/>
    <m/>
    <n v="57"/>
  </r>
  <r>
    <n v="1106"/>
    <n v="5501"/>
    <s v="Gagliardi-Stabler, Adelena"/>
    <m/>
    <s v="What Liquid do Seeds Like"/>
    <x v="5"/>
    <x v="4"/>
    <s v="1. General Science"/>
    <s v="ESB A205"/>
    <m/>
    <m/>
    <n v="53"/>
  </r>
  <r>
    <n v="2312"/>
    <n v="4786"/>
    <s v="Newland, Jasper"/>
    <m/>
    <s v="Water Filtration Comparison"/>
    <x v="5"/>
    <x v="1"/>
    <s v="3. Physical Science"/>
    <s v="ESB A210"/>
    <m/>
    <m/>
    <n v="42"/>
  </r>
  <r>
    <n v="1115"/>
    <n v="5236"/>
    <s v="Newland, Sage"/>
    <m/>
    <s v="Why do bunnies hop"/>
    <x v="5"/>
    <x v="4"/>
    <s v="1. General Science"/>
    <s v="ESB A205"/>
    <m/>
    <m/>
    <n v="39"/>
  </r>
  <r>
    <n v="1118"/>
    <n v="6174"/>
    <s v="Woodcroft, Maria"/>
    <m/>
    <s v="The Best Paper Airplane Ever!"/>
    <x v="5"/>
    <x v="4"/>
    <s v="1. General Science"/>
    <s v="ESB A205"/>
    <m/>
    <m/>
    <n v="0"/>
  </r>
  <r>
    <n v="1107"/>
    <n v="6418"/>
    <s v="Gharial, Udayvir"/>
    <m/>
    <s v="Robotics"/>
    <x v="6"/>
    <x v="4"/>
    <s v="1. General Science"/>
    <s v="ESB A205"/>
    <m/>
    <m/>
    <n v="57"/>
  </r>
  <r>
    <n v="2311"/>
    <n v="6297"/>
    <s v="McNamara, Ellie"/>
    <m/>
    <s v="Mind Games"/>
    <x v="7"/>
    <x v="1"/>
    <s v="3. Physical Science"/>
    <s v="ESB A210"/>
    <m/>
    <m/>
    <n v="71"/>
  </r>
  <r>
    <n v="2316"/>
    <n v="6219"/>
    <s v="Sherrer, Leila"/>
    <m/>
    <s v="Can Petting a Dog Decrease Stress"/>
    <x v="7"/>
    <x v="1"/>
    <s v="3. Physical Science"/>
    <s v="ESB A210"/>
    <m/>
    <m/>
    <n v="71"/>
  </r>
  <r>
    <n v="2308"/>
    <n v="6318"/>
    <s v="Hancock, Addison"/>
    <m/>
    <s v="Erosion In Motion"/>
    <x v="7"/>
    <x v="1"/>
    <s v="3. Physical Science"/>
    <s v="ESB A210"/>
    <m/>
    <m/>
    <n v="70"/>
  </r>
  <r>
    <n v="2210"/>
    <n v="5637"/>
    <s v="Hancock, Landon"/>
    <m/>
    <s v="Examining Bacteria in Various Water Sources"/>
    <x v="7"/>
    <x v="1"/>
    <s v="2. Biological Science"/>
    <s v="ESB A209"/>
    <m/>
    <m/>
    <n v="68"/>
  </r>
  <r>
    <n v="2217"/>
    <n v="6335"/>
    <s v="Taylor, Clara"/>
    <m/>
    <s v="My Hypoallergenic Cat"/>
    <x v="7"/>
    <x v="1"/>
    <s v="2. Biological Science"/>
    <s v="ESB A209"/>
    <m/>
    <m/>
    <n v="60"/>
  </r>
  <r>
    <n v="3405"/>
    <n v="6409"/>
    <s v="Nichols, Abby"/>
    <s v="Edgerton, Rebecca"/>
    <s v="Music &amp; Plants"/>
    <x v="7"/>
    <x v="0"/>
    <s v="4. Earth and Environmental Sciences"/>
    <s v="ESB A202"/>
    <m/>
    <m/>
    <n v="60"/>
  </r>
  <r>
    <n v="3505"/>
    <n v="6291"/>
    <s v="Rushton, Ava"/>
    <m/>
    <s v="Guinea Pig Genetics"/>
    <x v="7"/>
    <x v="0"/>
    <s v="5. Health and Life Sciences"/>
    <s v="ESB A202"/>
    <m/>
    <m/>
    <n v="56"/>
  </r>
  <r>
    <n v="2201"/>
    <n v="6283"/>
    <s v="Anderson, Lachlan"/>
    <m/>
    <s v="How much water is best for growing bush beans?"/>
    <x v="7"/>
    <x v="1"/>
    <s v="2. Biological Science"/>
    <s v="ESB A209"/>
    <m/>
    <m/>
    <n v="53"/>
  </r>
  <r>
    <n v="1114"/>
    <n v="6035"/>
    <s v="Milne, Max"/>
    <m/>
    <s v="Dinos 4 Life"/>
    <x v="7"/>
    <x v="4"/>
    <s v="1. General Science"/>
    <s v="ESB A205"/>
    <m/>
    <m/>
    <n v="53"/>
  </r>
  <r>
    <n v="2303"/>
    <n v="6248"/>
    <s v="Bush, Hope"/>
    <m/>
    <s v="Collecting  Micro-meteorites"/>
    <x v="7"/>
    <x v="1"/>
    <s v="3. Physical Science"/>
    <s v="ESB A210"/>
    <m/>
    <m/>
    <n v="49"/>
  </r>
  <r>
    <n v="2209"/>
    <n v="6206"/>
    <s v="Georg, Felix"/>
    <m/>
    <s v="Let It Grow"/>
    <x v="8"/>
    <x v="1"/>
    <s v="2. Biological Science"/>
    <s v="ESB A209"/>
    <m/>
    <m/>
    <n v="59"/>
  </r>
  <r>
    <n v="2208"/>
    <n v="6207"/>
    <s v="Georg, Connor"/>
    <m/>
    <s v="How To Train Your Goldfish"/>
    <x v="8"/>
    <x v="1"/>
    <s v="2. Biological Science"/>
    <s v="ESB A209"/>
    <m/>
    <m/>
    <n v="56"/>
  </r>
  <r>
    <n v="3403"/>
    <n v="4950"/>
    <s v="McFadden, Sadie"/>
    <m/>
    <s v="What the Duck Makes My Plants Grow?"/>
    <x v="9"/>
    <x v="0"/>
    <s v="4. Earth and Environmental Sciences"/>
    <s v="ESB A202"/>
    <m/>
    <m/>
    <n v="75"/>
  </r>
  <r>
    <n v="3703"/>
    <n v="4946"/>
    <s v="Root-Maher, Fraser"/>
    <m/>
    <s v="Recipe Reinvention: Exploring the Science of Baking"/>
    <x v="9"/>
    <x v="0"/>
    <s v="7. Physical and Mathematical Sciences"/>
    <s v="ESB A206"/>
    <m/>
    <m/>
    <n v="70"/>
  </r>
  <r>
    <n v="3402"/>
    <n v="4944"/>
    <s v="Kretschmar-Ford, Corbin"/>
    <s v="Weiskittel, Leo"/>
    <s v="Superfood for Superworms"/>
    <x v="9"/>
    <x v="0"/>
    <s v="4. Earth and Environmental Sciences"/>
    <s v="ESB A202"/>
    <m/>
    <m/>
    <n v="67"/>
  </r>
  <r>
    <n v="3501"/>
    <n v="4945"/>
    <s v="Asim, Meerab"/>
    <s v="Ellis, Layla"/>
    <s v="Does the presence of lyrics in music affect a persons numerical memory?"/>
    <x v="9"/>
    <x v="0"/>
    <s v="5. Health and Life Sciences"/>
    <s v="ESB A202"/>
    <m/>
    <m/>
    <n v="66"/>
  </r>
  <r>
    <n v="3506"/>
    <n v="4949"/>
    <s v="Street, Ivan"/>
    <m/>
    <s v="Tinted Innocence"/>
    <x v="9"/>
    <x v="0"/>
    <s v="5. Health and Life Sciences"/>
    <s v="ESB A202"/>
    <m/>
    <m/>
    <n v="63"/>
  </r>
  <r>
    <n v="3601"/>
    <n v="4948"/>
    <s v="Alherish, Saad"/>
    <m/>
    <s v="the placebo effect"/>
    <x v="9"/>
    <x v="0"/>
    <s v="6. Computer and Engineering Sciences"/>
    <s v="ESB A202"/>
    <m/>
    <m/>
    <n v="60"/>
  </r>
  <r>
    <n v="3605"/>
    <n v="6591"/>
    <s v="Newman, Loic"/>
    <s v="Sarkar, Usha"/>
    <s v="A.I vs. Human:  Can you tell the difference?"/>
    <x v="9"/>
    <x v="0"/>
    <s v="6. Computer and Engineering Sciences"/>
    <s v="ESB A202"/>
    <m/>
    <m/>
    <n v="60"/>
  </r>
  <r>
    <n v="3502"/>
    <n v="4943"/>
    <s v="Flaman, Jonah"/>
    <m/>
    <s v="Pepsi or Coke?"/>
    <x v="9"/>
    <x v="0"/>
    <s v="5. Health and Life Sciences"/>
    <s v="ESB A202"/>
    <m/>
    <m/>
    <n v="59"/>
  </r>
  <r>
    <n v="4501"/>
    <n v="6145"/>
    <s v="Dave, Hrish"/>
    <m/>
    <s v="Exertion vs Exhaustion"/>
    <x v="10"/>
    <x v="3"/>
    <s v="5. Health and Life Sciences"/>
    <s v="ESB A206"/>
    <m/>
    <m/>
    <n v="50"/>
  </r>
  <r>
    <n v="5502"/>
    <n v="5006"/>
    <s v="Tataw, Lyna"/>
    <m/>
    <s v="Using the PCSK9 gene mutation to resolve cardiovascular disease"/>
    <x v="11"/>
    <x v="2"/>
    <s v="5. Health and Life Sciences"/>
    <s v="ESB A206"/>
    <m/>
    <m/>
    <n v="40"/>
  </r>
  <r>
    <n v="1110"/>
    <n v="6356"/>
    <s v="Lucima, Callia"/>
    <m/>
    <s v="Waves-Coastal Erosion"/>
    <x v="12"/>
    <x v="4"/>
    <s v="1. General Science"/>
    <s v="ESB A205"/>
    <m/>
    <m/>
    <n v="55"/>
  </r>
  <r>
    <n v="1117"/>
    <n v="6209"/>
    <s v="Pronk, Grace"/>
    <m/>
    <s v="Our Universe"/>
    <x v="12"/>
    <x v="4"/>
    <s v="1. General Science"/>
    <s v="ESB A205"/>
    <m/>
    <m/>
    <n v="43"/>
  </r>
  <r>
    <n v="2313"/>
    <n v="6348"/>
    <s v="Pronk, Bradley"/>
    <m/>
    <s v="Hydraulics"/>
    <x v="12"/>
    <x v="1"/>
    <s v="3. Physical Science"/>
    <s v="ESB A210"/>
    <m/>
    <m/>
    <n v="33"/>
  </r>
  <r>
    <n v="2318"/>
    <n v="6250"/>
    <s v="Smith, Miles"/>
    <m/>
    <s v="The Best Way to Shuffle Cards"/>
    <x v="13"/>
    <x v="1"/>
    <s v="3. Physical Science"/>
    <s v="ESB A210"/>
    <m/>
    <m/>
    <n v="73"/>
  </r>
  <r>
    <n v="2319"/>
    <n v="5511"/>
    <s v="Smyth, MacKenna"/>
    <m/>
    <s v="Tie Dye - What are the best fabric and dye combinations?"/>
    <x v="13"/>
    <x v="1"/>
    <s v="3. Physical Science"/>
    <s v="ESB A210"/>
    <m/>
    <m/>
    <n v="69"/>
  </r>
  <r>
    <n v="2310"/>
    <n v="6229"/>
    <s v="McCann, Lachlan"/>
    <s v="Lindsay, George"/>
    <s v="WHAT FAN SHAPE IS THE MOST POWERFUL"/>
    <x v="13"/>
    <x v="1"/>
    <s v="3. Physical Science"/>
    <s v="ESB A210"/>
    <m/>
    <m/>
    <n v="35"/>
  </r>
  <r>
    <n v="3702"/>
    <n v="5100"/>
    <s v="Ferguson, Kai"/>
    <s v="Carr, Wesley"/>
    <s v="Electromagnetic Motors"/>
    <x v="13"/>
    <x v="0"/>
    <s v="7. Physical and Mathematical Sciences"/>
    <s v="ESB A206"/>
    <m/>
    <m/>
    <n v="0"/>
  </r>
  <r>
    <n v="2321"/>
    <n v="6037"/>
    <s v="Van, Benjamin"/>
    <s v="Belanger, Roland"/>
    <s v="How to Earthquake-Proof a Building"/>
    <x v="14"/>
    <x v="1"/>
    <s v="3. Physical Science"/>
    <s v="ESB A210"/>
    <m/>
    <m/>
    <n v="79"/>
  </r>
  <r>
    <n v="1109"/>
    <n v="5821"/>
    <s v="KONG, Elsa ZIYI"/>
    <s v="Liu, Leanne"/>
    <s v="Energy saving lighting control"/>
    <x v="14"/>
    <x v="4"/>
    <s v="1. General Science"/>
    <s v="ESB A205"/>
    <m/>
    <m/>
    <n v="68"/>
  </r>
  <r>
    <n v="2219"/>
    <n v="6039"/>
    <s v="Van, Liah"/>
    <s v="Belanger, Rosemary"/>
    <s v="Egg-cellent Feathered Features"/>
    <x v="14"/>
    <x v="1"/>
    <s v="2. Biological Science"/>
    <s v="ESB A209"/>
    <m/>
    <m/>
    <n v="65"/>
  </r>
  <r>
    <n v="2212"/>
    <n v="6139"/>
    <s v="McNevan, Cohen"/>
    <m/>
    <s v="Net Positive"/>
    <x v="14"/>
    <x v="1"/>
    <s v="2. Biological Science"/>
    <s v="ESB A209"/>
    <m/>
    <m/>
    <n v="62"/>
  </r>
  <r>
    <n v="3701"/>
    <n v="6222"/>
    <s v="Dinnick, Isaiah"/>
    <m/>
    <s v="Juggling Around"/>
    <x v="14"/>
    <x v="0"/>
    <s v="7. Physical and Mathematical Sciences"/>
    <s v="ESB A206"/>
    <m/>
    <m/>
    <n v="62"/>
  </r>
  <r>
    <n v="2221"/>
    <n v="6255"/>
    <s v="Wilson, Christina"/>
    <m/>
    <s v="How Trees Absorb Water"/>
    <x v="14"/>
    <x v="1"/>
    <s v="2. Biological Science"/>
    <s v="ESB A209"/>
    <m/>
    <m/>
    <n v="60"/>
  </r>
  <r>
    <n v="2317"/>
    <n v="6252"/>
    <s v="Smallwood, Jamieson"/>
    <s v="van Berkel, Simeon"/>
    <s v="Laser Security System"/>
    <x v="14"/>
    <x v="1"/>
    <s v="3. Physical Science"/>
    <s v="ESB A210"/>
    <m/>
    <m/>
    <n v="60"/>
  </r>
  <r>
    <n v="1113"/>
    <n v="6184"/>
    <s v="McNevan, Jade"/>
    <m/>
    <s v="Are You Thirsty?"/>
    <x v="14"/>
    <x v="4"/>
    <s v="1. General Science"/>
    <s v="ESB A205"/>
    <m/>
    <m/>
    <n v="59"/>
  </r>
  <r>
    <n v="3604"/>
    <n v="5008"/>
    <s v="Lucas, David"/>
    <s v="Van, Nathan"/>
    <s v="How Do Radios Work?"/>
    <x v="14"/>
    <x v="0"/>
    <s v="6. Computer and Engineering Sciences"/>
    <s v="ESB A202"/>
    <m/>
    <m/>
    <n v="57"/>
  </r>
  <r>
    <n v="1116"/>
    <n v="6213"/>
    <s v="Parker, Lydia"/>
    <s v="Zhang, Adeline"/>
    <s v="Salt &amp; Ice"/>
    <x v="14"/>
    <x v="4"/>
    <s v="1. General Science"/>
    <s v="ESB A205"/>
    <m/>
    <m/>
    <n v="57"/>
  </r>
  <r>
    <n v="2207"/>
    <n v="6014"/>
    <s v="Friesen, Hannah"/>
    <s v="Sweeney, Bronwyn"/>
    <s v="Colour Blindness"/>
    <x v="14"/>
    <x v="1"/>
    <s v="2. Biological Science"/>
    <s v="ESB A209"/>
    <m/>
    <m/>
    <n v="56"/>
  </r>
  <r>
    <n v="1108"/>
    <n v="6251"/>
    <s v="Haan, Madeline"/>
    <m/>
    <s v="How does the colour of light affect the growth of plants"/>
    <x v="14"/>
    <x v="4"/>
    <s v="1. General Science"/>
    <s v="ESB A205"/>
    <m/>
    <m/>
    <n v="56"/>
  </r>
  <r>
    <n v="1101"/>
    <n v="6227"/>
    <s v="Belanger, Sawyer"/>
    <s v="Iribon, Bailey"/>
    <s v="Glorious Glistening Geodes"/>
    <x v="14"/>
    <x v="4"/>
    <s v="1. General Science"/>
    <s v="ESB A205"/>
    <m/>
    <m/>
    <n v="54"/>
  </r>
  <r>
    <n v="2307"/>
    <n v="6395"/>
    <s v="Fennessy, Liam"/>
    <m/>
    <s v="What is The Best Shape for a Boat"/>
    <x v="14"/>
    <x v="1"/>
    <s v="3. Physical Science"/>
    <s v="ESB A210"/>
    <m/>
    <m/>
    <n v="53"/>
  </r>
  <r>
    <n v="1102"/>
    <n v="5447"/>
    <s v="Boshart, Clara"/>
    <s v="Boshart, Geneva"/>
    <s v="Taste Buds"/>
    <x v="14"/>
    <x v="4"/>
    <s v="1. General Science"/>
    <s v="ESB A205"/>
    <m/>
    <m/>
    <n v="52"/>
  </r>
  <r>
    <n v="1105"/>
    <n v="5590"/>
    <s v="Friesen, Leah"/>
    <s v="van Berkel, Naomi"/>
    <s v="Ping-Pong Gravity"/>
    <x v="14"/>
    <x v="4"/>
    <s v="1. General Science"/>
    <s v="ESB A205"/>
    <m/>
    <m/>
    <n v="51"/>
  </r>
  <r>
    <n v="2218"/>
    <n v="6179"/>
    <s v="Te Sligte, Quinn"/>
    <m/>
    <s v="How Bones react to different chemicals"/>
    <x v="14"/>
    <x v="1"/>
    <s v="2. Biological Science"/>
    <s v="ESB A209"/>
    <m/>
    <m/>
    <n v="50"/>
  </r>
  <r>
    <n v="1103"/>
    <n v="6104"/>
    <s v="Butler, Ezekiel"/>
    <m/>
    <s v="Why does the Moon have craters"/>
    <x v="14"/>
    <x v="4"/>
    <s v="1. General Science"/>
    <s v="ESB A205"/>
    <m/>
    <m/>
    <n v="45"/>
  </r>
  <r>
    <n v="2206"/>
    <n v="6258"/>
    <s v="Dingman, Evelyn"/>
    <s v="Rogers, Kara"/>
    <s v="Which dye will work best?"/>
    <x v="14"/>
    <x v="1"/>
    <s v="2. Biological Science"/>
    <s v="ESB A209"/>
    <m/>
    <m/>
    <n v="42"/>
  </r>
  <r>
    <n v="2320"/>
    <n v="6181"/>
    <s v="Te Sligte, Deets"/>
    <m/>
    <s v="How we see sound"/>
    <x v="14"/>
    <x v="1"/>
    <s v="3. Physical Science"/>
    <s v="ESB A210"/>
    <m/>
    <m/>
    <n v="42"/>
  </r>
  <r>
    <n v="1112"/>
    <n v="6312"/>
    <s v="McInroy, Jordyn"/>
    <m/>
    <s v="Rock Candy"/>
    <x v="14"/>
    <x v="4"/>
    <s v="1. General Science"/>
    <s v="ESB A205"/>
    <m/>
    <m/>
    <n v="42"/>
  </r>
  <r>
    <n v="2322"/>
    <n v="6277"/>
    <s v="Wickert, Madalynn"/>
    <s v="Ingram, Mackenzie"/>
    <s v="How Plants Grow in Different Coloured Lights"/>
    <x v="15"/>
    <x v="1"/>
    <s v="3. Physical Science"/>
    <s v="ESB A210"/>
    <m/>
    <m/>
    <n v="50"/>
  </r>
  <r>
    <n v="3401"/>
    <n v="5963"/>
    <s v="Buchner, Sofie"/>
    <s v="Ingram, Cora"/>
    <s v="Flowers and Substances"/>
    <x v="15"/>
    <x v="0"/>
    <s v="4. Earth and Environmental Sciences"/>
    <s v="ESB A202"/>
    <m/>
    <m/>
    <n v="50"/>
  </r>
  <r>
    <n v="2306"/>
    <n v="5596"/>
    <s v="Dennison, Casey"/>
    <s v="Dorken, Saskia"/>
    <s v="how are rainbows made"/>
    <x v="15"/>
    <x v="1"/>
    <s v="3. Physical Science"/>
    <s v="ESB A210"/>
    <m/>
    <m/>
    <n v="43"/>
  </r>
  <r>
    <n v="2213"/>
    <n v="5505"/>
    <s v="Muir, Iris"/>
    <s v="Critchlow, Phoebe"/>
    <s v="The table looks clean, but is it? What restaurant has the germiest tables?"/>
    <x v="15"/>
    <x v="1"/>
    <s v="2. Biological Science"/>
    <s v="ESB A209"/>
    <m/>
    <m/>
    <n v="42"/>
  </r>
  <r>
    <n v="2216"/>
    <n v="5755"/>
    <s v="Switzer, Malory"/>
    <s v="Fleming, Olivia"/>
    <s v="Elephant Toothpaste"/>
    <x v="15"/>
    <x v="1"/>
    <s v="2. Biological Science"/>
    <s v="ESB A209"/>
    <m/>
    <m/>
    <n v="40"/>
  </r>
  <r>
    <n v="2314"/>
    <n v="5716"/>
    <s v="Schielke, Marley"/>
    <s v="Larocque, Ava"/>
    <s v="Gummy bear osmosis"/>
    <x v="15"/>
    <x v="1"/>
    <s v="3. Physical Science"/>
    <s v="ESB A210"/>
    <m/>
    <m/>
    <n v="34"/>
  </r>
  <r>
    <n v="3406"/>
    <n v="6478"/>
    <s v="Sehn, Ella"/>
    <m/>
    <s v="Purifying Chlorinated Water with Carbon"/>
    <x v="16"/>
    <x v="0"/>
    <s v="4. Earth and Environmental Sciences"/>
    <s v="ESB A202"/>
    <m/>
    <m/>
    <n v="78"/>
  </r>
  <r>
    <n v="2214"/>
    <n v="6479"/>
    <s v="Sehn, Claire"/>
    <m/>
    <s v="Gray is the New Green: Reusing Gray Water to Grow Plants"/>
    <x v="16"/>
    <x v="1"/>
    <s v="2. Biological Science"/>
    <s v="ESB A209"/>
    <m/>
    <m/>
    <n v="73"/>
  </r>
  <r>
    <n v="2315"/>
    <n v="6246"/>
    <s v="Seviaryna, Katia"/>
    <m/>
    <s v="The Philosopher’s Soap: the Key to Eternal Bubbles"/>
    <x v="16"/>
    <x v="1"/>
    <s v="3. Physical Science"/>
    <s v="ESB A210"/>
    <m/>
    <m/>
    <n v="72"/>
  </r>
  <r>
    <n v="2211"/>
    <n v="5936"/>
    <s v="McInnes, Austin"/>
    <m/>
    <s v="Raising the Bar (Part 2): Creating Waste Free Shampoo &amp; Conditioner Bars"/>
    <x v="16"/>
    <x v="1"/>
    <s v="2. Biological Science"/>
    <s v="ESB A209"/>
    <m/>
    <m/>
    <n v="69"/>
  </r>
  <r>
    <n v="3606"/>
    <n v="6003"/>
    <s v="Sembhi, Aviraj"/>
    <m/>
    <s v="Exploring the Potential of Machine Learning in Solving Puzzles"/>
    <x v="16"/>
    <x v="0"/>
    <s v="6. Computer and Engineering Sciences"/>
    <s v="ESB A202"/>
    <m/>
    <m/>
    <n v="62"/>
  </r>
  <r>
    <n v="1111"/>
    <n v="5021"/>
    <s v="McDannold, Taylor"/>
    <m/>
    <s v="Power on with produce"/>
    <x v="16"/>
    <x v="4"/>
    <s v="1. General Science"/>
    <s v="ESB A205"/>
    <m/>
    <m/>
    <n v="40"/>
  </r>
  <r>
    <n v="2220"/>
    <n v="6253"/>
    <s v="Wang, Jerry"/>
    <m/>
    <s v="Which Organs Can I Live Without"/>
    <x v="16"/>
    <x v="1"/>
    <s v="2. Biological Science"/>
    <s v="ESB A209"/>
    <m/>
    <m/>
    <n v="35"/>
  </r>
  <r>
    <n v="2305"/>
    <n v="6137"/>
    <s v="Clement, Abrielle"/>
    <s v="Slater, Amelia"/>
    <s v="Get Ready to Rock!"/>
    <x v="16"/>
    <x v="1"/>
    <s v="3. Physical Science"/>
    <s v="ESB A210"/>
    <m/>
    <m/>
    <n v="31"/>
  </r>
  <r>
    <n v="2205"/>
    <n v="6364"/>
    <s v="Curry, Kinsley"/>
    <m/>
    <s v="March to your Mood"/>
    <x v="16"/>
    <x v="1"/>
    <s v="2. Biological Science"/>
    <s v="ESB A209"/>
    <m/>
    <m/>
    <n v="0"/>
  </r>
  <r>
    <n v="3602"/>
    <n v="6237"/>
    <s v="Carter Phillips, Zackary"/>
    <m/>
    <s v="Simple Sun Tracking Solar Panels"/>
    <x v="17"/>
    <x v="0"/>
    <s v="6. Computer and Engineering Sciences"/>
    <s v="ESB A202"/>
    <m/>
    <m/>
    <n v="73"/>
  </r>
  <r>
    <n v="2304"/>
    <n v="4799"/>
    <s v="Carter Phillips, Kayley"/>
    <m/>
    <s v="Chalk and Eggshells"/>
    <x v="17"/>
    <x v="1"/>
    <s v="3. Physical Science"/>
    <s v="ESB A210"/>
    <m/>
    <m/>
    <n v="55"/>
  </r>
  <r>
    <n v="4702"/>
    <n v="5105"/>
    <s v="Young, Isabelle"/>
    <m/>
    <s v="The perfect crime"/>
    <x v="18"/>
    <x v="3"/>
    <s v="7. Physical and Mathematical Sciences"/>
    <s v="ESB A206"/>
    <m/>
    <m/>
    <n v="80"/>
  </r>
  <r>
    <n v="5701"/>
    <n v="6336"/>
    <s v="Cavanagh, Hailey"/>
    <m/>
    <s v="The Ripple Effect~It's no matter"/>
    <x v="18"/>
    <x v="2"/>
    <s v="7. Physical and Mathematical Sciences"/>
    <s v="ESB A206"/>
    <m/>
    <m/>
    <n v="69"/>
  </r>
  <r>
    <n v="1104"/>
    <n v="6256"/>
    <s v="Dave, Shiven"/>
    <m/>
    <s v="Working Lungs model and effect of infection"/>
    <x v="19"/>
    <x v="4"/>
    <s v="1. General Science"/>
    <s v="ESB A205"/>
    <m/>
    <m/>
    <n v="62"/>
  </r>
  <r>
    <n v="2302"/>
    <n v="6289"/>
    <s v="Borwick, Isabel"/>
    <m/>
    <s v="Horse Treat Preference"/>
    <x v="19"/>
    <x v="1"/>
    <s v="3. Physical Science"/>
    <s v="ESB A210"/>
    <m/>
    <m/>
    <n v="52"/>
  </r>
  <r>
    <n v="2215"/>
    <n v="6371"/>
    <s v="Stewart, Samantha"/>
    <s v="Hashem, Hana"/>
    <s v="Le Projet de soin"/>
    <x v="19"/>
    <x v="1"/>
    <s v="2. Biological Science"/>
    <s v="ESB A209"/>
    <m/>
    <m/>
    <n v="50"/>
  </r>
  <r>
    <n v="2204"/>
    <n v="6240"/>
    <s v="Crowley, Max"/>
    <s v="Bishop, Avni"/>
    <s v="The Dirty Surfaces at Westmount"/>
    <x v="19"/>
    <x v="1"/>
    <s v="2. Biological Science"/>
    <s v="ESB A209"/>
    <m/>
    <m/>
    <n v="46"/>
  </r>
  <r>
    <n v="3603"/>
    <n v="6328"/>
    <s v="Fam, Avery"/>
    <s v="Joshi, Nikhil"/>
    <s v="The Next Generation of Coding: Using AI to code AI"/>
    <x v="20"/>
    <x v="0"/>
    <s v="6. Computer and Engineering Sciences"/>
    <s v="ESB A202"/>
    <m/>
    <m/>
    <n v="72"/>
  </r>
  <r>
    <n v="2202"/>
    <m/>
    <s v="Bates, Grayson"/>
    <m/>
    <s v="How Much Dirt Can You Create in a Lifetime?"/>
    <x v="20"/>
    <x v="1"/>
    <s v="2. Biological Science"/>
    <s v="ESB A209"/>
    <m/>
    <m/>
    <n v="43"/>
  </r>
  <r>
    <m/>
    <m/>
    <m/>
    <m/>
    <m/>
    <x v="20"/>
    <x v="5"/>
    <m/>
    <m/>
    <m/>
    <m/>
    <m/>
  </r>
  <r>
    <m/>
    <m/>
    <m/>
    <m/>
    <m/>
    <x v="20"/>
    <x v="5"/>
    <m/>
    <m/>
    <m/>
    <m/>
    <m/>
  </r>
  <r>
    <m/>
    <m/>
    <m/>
    <m/>
    <m/>
    <x v="20"/>
    <x v="5"/>
    <m/>
    <m/>
    <m/>
    <m/>
    <m/>
  </r>
  <r>
    <m/>
    <m/>
    <m/>
    <m/>
    <m/>
    <x v="20"/>
    <x v="5"/>
    <m/>
    <m/>
    <m/>
    <m/>
    <m/>
  </r>
  <r>
    <m/>
    <m/>
    <m/>
    <m/>
    <m/>
    <x v="20"/>
    <x v="5"/>
    <m/>
    <m/>
    <m/>
    <m/>
    <m/>
  </r>
  <r>
    <m/>
    <m/>
    <m/>
    <m/>
    <m/>
    <x v="20"/>
    <x v="5"/>
    <m/>
    <m/>
    <m/>
    <m/>
    <m/>
  </r>
  <r>
    <m/>
    <m/>
    <m/>
    <m/>
    <m/>
    <x v="20"/>
    <x v="5"/>
    <m/>
    <m/>
    <m/>
    <m/>
    <m/>
  </r>
  <r>
    <m/>
    <m/>
    <m/>
    <m/>
    <m/>
    <x v="20"/>
    <x v="5"/>
    <m/>
    <m/>
    <m/>
    <m/>
    <m/>
  </r>
  <r>
    <m/>
    <m/>
    <m/>
    <m/>
    <m/>
    <x v="20"/>
    <x v="5"/>
    <m/>
    <m/>
    <m/>
    <m/>
    <m/>
  </r>
  <r>
    <m/>
    <m/>
    <m/>
    <m/>
    <m/>
    <x v="20"/>
    <x v="5"/>
    <m/>
    <m/>
    <m/>
    <m/>
    <m/>
  </r>
  <r>
    <m/>
    <m/>
    <m/>
    <m/>
    <m/>
    <x v="20"/>
    <x v="5"/>
    <m/>
    <m/>
    <m/>
    <m/>
    <m/>
  </r>
  <r>
    <m/>
    <m/>
    <m/>
    <m/>
    <m/>
    <x v="20"/>
    <x v="5"/>
    <m/>
    <m/>
    <m/>
    <m/>
    <m/>
  </r>
  <r>
    <m/>
    <m/>
    <m/>
    <m/>
    <m/>
    <x v="20"/>
    <x v="5"/>
    <m/>
    <m/>
    <m/>
    <m/>
    <m/>
  </r>
  <r>
    <m/>
    <m/>
    <m/>
    <m/>
    <m/>
    <x v="20"/>
    <x v="5"/>
    <m/>
    <m/>
    <m/>
    <m/>
    <m/>
  </r>
  <r>
    <m/>
    <m/>
    <m/>
    <m/>
    <m/>
    <x v="20"/>
    <x v="5"/>
    <m/>
    <m/>
    <m/>
    <m/>
    <m/>
  </r>
  <r>
    <m/>
    <m/>
    <m/>
    <m/>
    <m/>
    <x v="20"/>
    <x v="5"/>
    <m/>
    <m/>
    <m/>
    <m/>
    <m/>
  </r>
  <r>
    <m/>
    <m/>
    <m/>
    <m/>
    <m/>
    <x v="20"/>
    <x v="5"/>
    <m/>
    <m/>
    <m/>
    <m/>
    <m/>
  </r>
  <r>
    <m/>
    <m/>
    <m/>
    <m/>
    <m/>
    <x v="20"/>
    <x v="5"/>
    <m/>
    <m/>
    <m/>
    <m/>
    <m/>
  </r>
  <r>
    <m/>
    <m/>
    <m/>
    <m/>
    <m/>
    <x v="20"/>
    <x v="5"/>
    <m/>
    <m/>
    <m/>
    <m/>
    <m/>
  </r>
  <r>
    <m/>
    <m/>
    <m/>
    <m/>
    <m/>
    <x v="20"/>
    <x v="5"/>
    <m/>
    <m/>
    <m/>
    <m/>
    <m/>
  </r>
  <r>
    <m/>
    <m/>
    <m/>
    <m/>
    <m/>
    <x v="20"/>
    <x v="5"/>
    <m/>
    <m/>
    <m/>
    <m/>
    <m/>
  </r>
  <r>
    <m/>
    <m/>
    <m/>
    <m/>
    <m/>
    <x v="20"/>
    <x v="5"/>
    <m/>
    <m/>
    <m/>
    <m/>
    <m/>
  </r>
  <r>
    <m/>
    <m/>
    <m/>
    <m/>
    <m/>
    <x v="20"/>
    <x v="5"/>
    <m/>
    <m/>
    <m/>
    <m/>
    <m/>
  </r>
  <r>
    <m/>
    <m/>
    <m/>
    <m/>
    <m/>
    <x v="20"/>
    <x v="5"/>
    <m/>
    <m/>
    <m/>
    <m/>
    <m/>
  </r>
  <r>
    <m/>
    <m/>
    <m/>
    <m/>
    <m/>
    <x v="20"/>
    <x v="5"/>
    <m/>
    <m/>
    <m/>
    <m/>
    <m/>
  </r>
  <r>
    <m/>
    <m/>
    <m/>
    <m/>
    <m/>
    <x v="20"/>
    <x v="5"/>
    <m/>
    <m/>
    <m/>
    <m/>
    <m/>
  </r>
  <r>
    <m/>
    <m/>
    <m/>
    <m/>
    <m/>
    <x v="20"/>
    <x v="5"/>
    <m/>
    <m/>
    <m/>
    <m/>
    <m/>
  </r>
  <r>
    <m/>
    <m/>
    <m/>
    <m/>
    <m/>
    <x v="20"/>
    <x v="5"/>
    <m/>
    <m/>
    <m/>
    <m/>
    <m/>
  </r>
  <r>
    <m/>
    <m/>
    <m/>
    <m/>
    <m/>
    <x v="20"/>
    <x v="5"/>
    <m/>
    <m/>
    <m/>
    <m/>
    <m/>
  </r>
  <r>
    <m/>
    <m/>
    <m/>
    <m/>
    <m/>
    <x v="20"/>
    <x v="5"/>
    <m/>
    <m/>
    <m/>
    <m/>
    <m/>
  </r>
  <r>
    <m/>
    <m/>
    <m/>
    <m/>
    <m/>
    <x v="20"/>
    <x v="5"/>
    <m/>
    <m/>
    <m/>
    <m/>
    <m/>
  </r>
  <r>
    <m/>
    <m/>
    <m/>
    <m/>
    <m/>
    <x v="20"/>
    <x v="5"/>
    <m/>
    <m/>
    <m/>
    <m/>
    <m/>
  </r>
  <r>
    <m/>
    <m/>
    <m/>
    <m/>
    <m/>
    <x v="20"/>
    <x v="5"/>
    <m/>
    <m/>
    <m/>
    <m/>
    <m/>
  </r>
  <r>
    <m/>
    <m/>
    <m/>
    <m/>
    <m/>
    <x v="20"/>
    <x v="5"/>
    <m/>
    <m/>
    <m/>
    <m/>
    <m/>
  </r>
  <r>
    <m/>
    <m/>
    <m/>
    <m/>
    <m/>
    <x v="20"/>
    <x v="5"/>
    <m/>
    <m/>
    <m/>
    <m/>
    <m/>
  </r>
  <r>
    <m/>
    <m/>
    <m/>
    <m/>
    <m/>
    <x v="20"/>
    <x v="5"/>
    <m/>
    <m/>
    <m/>
    <m/>
    <m/>
  </r>
  <r>
    <m/>
    <m/>
    <m/>
    <m/>
    <m/>
    <x v="20"/>
    <x v="5"/>
    <m/>
    <m/>
    <m/>
    <m/>
    <m/>
  </r>
  <r>
    <m/>
    <m/>
    <m/>
    <m/>
    <m/>
    <x v="20"/>
    <x v="5"/>
    <m/>
    <m/>
    <m/>
    <m/>
    <m/>
  </r>
  <r>
    <m/>
    <m/>
    <m/>
    <m/>
    <m/>
    <x v="20"/>
    <x v="5"/>
    <m/>
    <m/>
    <m/>
    <m/>
    <m/>
  </r>
  <r>
    <m/>
    <m/>
    <m/>
    <m/>
    <m/>
    <x v="20"/>
    <x v="5"/>
    <m/>
    <m/>
    <m/>
    <m/>
    <m/>
  </r>
  <r>
    <m/>
    <m/>
    <m/>
    <m/>
    <m/>
    <x v="20"/>
    <x v="5"/>
    <m/>
    <m/>
    <m/>
    <m/>
    <m/>
  </r>
  <r>
    <m/>
    <m/>
    <m/>
    <m/>
    <m/>
    <x v="20"/>
    <x v="5"/>
    <m/>
    <m/>
    <m/>
    <m/>
    <m/>
  </r>
  <r>
    <m/>
    <m/>
    <m/>
    <m/>
    <m/>
    <x v="20"/>
    <x v="5"/>
    <m/>
    <m/>
    <m/>
    <m/>
    <m/>
  </r>
  <r>
    <m/>
    <m/>
    <m/>
    <m/>
    <m/>
    <x v="20"/>
    <x v="5"/>
    <m/>
    <m/>
    <m/>
    <m/>
    <m/>
  </r>
  <r>
    <m/>
    <m/>
    <m/>
    <m/>
    <m/>
    <x v="20"/>
    <x v="5"/>
    <m/>
    <m/>
    <m/>
    <m/>
    <m/>
  </r>
  <r>
    <m/>
    <m/>
    <m/>
    <m/>
    <m/>
    <x v="20"/>
    <x v="5"/>
    <m/>
    <m/>
    <m/>
    <m/>
    <m/>
  </r>
  <r>
    <m/>
    <m/>
    <m/>
    <m/>
    <m/>
    <x v="20"/>
    <x v="5"/>
    <m/>
    <m/>
    <m/>
    <m/>
    <m/>
  </r>
  <r>
    <m/>
    <m/>
    <m/>
    <m/>
    <m/>
    <x v="20"/>
    <x v="5"/>
    <m/>
    <m/>
    <m/>
    <m/>
    <m/>
  </r>
  <r>
    <m/>
    <m/>
    <m/>
    <m/>
    <m/>
    <x v="20"/>
    <x v="5"/>
    <m/>
    <m/>
    <m/>
    <m/>
    <m/>
  </r>
  <r>
    <m/>
    <m/>
    <m/>
    <m/>
    <m/>
    <x v="20"/>
    <x v="5"/>
    <m/>
    <m/>
    <m/>
    <m/>
    <m/>
  </r>
  <r>
    <m/>
    <m/>
    <m/>
    <m/>
    <m/>
    <x v="20"/>
    <x v="5"/>
    <m/>
    <m/>
    <m/>
    <m/>
    <m/>
  </r>
  <r>
    <m/>
    <m/>
    <m/>
    <m/>
    <m/>
    <x v="20"/>
    <x v="5"/>
    <m/>
    <m/>
    <m/>
    <m/>
    <m/>
  </r>
  <r>
    <m/>
    <m/>
    <m/>
    <m/>
    <m/>
    <x v="20"/>
    <x v="5"/>
    <m/>
    <m/>
    <m/>
    <m/>
    <m/>
  </r>
  <r>
    <m/>
    <m/>
    <m/>
    <m/>
    <m/>
    <x v="20"/>
    <x v="5"/>
    <m/>
    <m/>
    <m/>
    <m/>
    <m/>
  </r>
  <r>
    <m/>
    <m/>
    <m/>
    <m/>
    <m/>
    <x v="20"/>
    <x v="5"/>
    <m/>
    <m/>
    <m/>
    <m/>
    <m/>
  </r>
  <r>
    <m/>
    <m/>
    <m/>
    <m/>
    <m/>
    <x v="20"/>
    <x v="5"/>
    <m/>
    <m/>
    <m/>
    <m/>
    <m/>
  </r>
  <r>
    <m/>
    <m/>
    <m/>
    <m/>
    <m/>
    <x v="20"/>
    <x v="5"/>
    <m/>
    <m/>
    <m/>
    <m/>
    <m/>
  </r>
  <r>
    <m/>
    <m/>
    <m/>
    <m/>
    <m/>
    <x v="20"/>
    <x v="5"/>
    <m/>
    <m/>
    <m/>
    <m/>
    <m/>
  </r>
  <r>
    <m/>
    <m/>
    <m/>
    <m/>
    <m/>
    <x v="20"/>
    <x v="5"/>
    <m/>
    <m/>
    <m/>
    <m/>
    <m/>
  </r>
  <r>
    <m/>
    <m/>
    <m/>
    <m/>
    <m/>
    <x v="20"/>
    <x v="5"/>
    <m/>
    <m/>
    <m/>
    <m/>
    <m/>
  </r>
  <r>
    <m/>
    <m/>
    <m/>
    <m/>
    <m/>
    <x v="20"/>
    <x v="5"/>
    <m/>
    <m/>
    <m/>
    <m/>
    <m/>
  </r>
  <r>
    <m/>
    <m/>
    <m/>
    <m/>
    <m/>
    <x v="20"/>
    <x v="5"/>
    <m/>
    <m/>
    <m/>
    <m/>
    <m/>
  </r>
  <r>
    <m/>
    <m/>
    <m/>
    <m/>
    <m/>
    <x v="20"/>
    <x v="5"/>
    <m/>
    <m/>
    <m/>
    <m/>
    <m/>
  </r>
  <r>
    <m/>
    <m/>
    <m/>
    <m/>
    <m/>
    <x v="20"/>
    <x v="5"/>
    <m/>
    <m/>
    <m/>
    <m/>
    <m/>
  </r>
  <r>
    <m/>
    <m/>
    <m/>
    <m/>
    <m/>
    <x v="20"/>
    <x v="5"/>
    <m/>
    <m/>
    <m/>
    <m/>
    <m/>
  </r>
  <r>
    <m/>
    <m/>
    <m/>
    <m/>
    <m/>
    <x v="20"/>
    <x v="5"/>
    <m/>
    <m/>
    <m/>
    <m/>
    <m/>
  </r>
  <r>
    <m/>
    <m/>
    <m/>
    <m/>
    <m/>
    <x v="20"/>
    <x v="5"/>
    <m/>
    <m/>
    <m/>
    <m/>
    <m/>
  </r>
  <r>
    <m/>
    <m/>
    <m/>
    <m/>
    <m/>
    <x v="20"/>
    <x v="5"/>
    <m/>
    <m/>
    <m/>
    <m/>
    <m/>
  </r>
  <r>
    <m/>
    <m/>
    <m/>
    <m/>
    <m/>
    <x v="20"/>
    <x v="5"/>
    <m/>
    <m/>
    <m/>
    <m/>
    <m/>
  </r>
  <r>
    <m/>
    <m/>
    <m/>
    <m/>
    <m/>
    <x v="20"/>
    <x v="5"/>
    <m/>
    <m/>
    <m/>
    <m/>
    <m/>
  </r>
  <r>
    <m/>
    <m/>
    <m/>
    <m/>
    <m/>
    <x v="20"/>
    <x v="5"/>
    <m/>
    <m/>
    <m/>
    <m/>
    <m/>
  </r>
  <r>
    <m/>
    <m/>
    <m/>
    <m/>
    <m/>
    <x v="20"/>
    <x v="5"/>
    <m/>
    <m/>
    <m/>
    <m/>
    <m/>
  </r>
  <r>
    <m/>
    <m/>
    <m/>
    <m/>
    <m/>
    <x v="20"/>
    <x v="5"/>
    <m/>
    <m/>
    <m/>
    <m/>
    <m/>
  </r>
  <r>
    <m/>
    <m/>
    <m/>
    <m/>
    <m/>
    <x v="20"/>
    <x v="5"/>
    <m/>
    <m/>
    <m/>
    <m/>
    <m/>
  </r>
  <r>
    <m/>
    <m/>
    <m/>
    <m/>
    <m/>
    <x v="20"/>
    <x v="5"/>
    <m/>
    <m/>
    <m/>
    <m/>
    <m/>
  </r>
  <r>
    <m/>
    <m/>
    <m/>
    <m/>
    <m/>
    <x v="20"/>
    <x v="5"/>
    <m/>
    <m/>
    <m/>
    <m/>
    <m/>
  </r>
  <r>
    <m/>
    <m/>
    <m/>
    <m/>
    <m/>
    <x v="20"/>
    <x v="5"/>
    <m/>
    <m/>
    <m/>
    <m/>
    <m/>
  </r>
  <r>
    <m/>
    <m/>
    <m/>
    <m/>
    <m/>
    <x v="20"/>
    <x v="5"/>
    <m/>
    <m/>
    <m/>
    <m/>
    <m/>
  </r>
  <r>
    <m/>
    <m/>
    <m/>
    <m/>
    <m/>
    <x v="20"/>
    <x v="5"/>
    <m/>
    <m/>
    <m/>
    <m/>
    <m/>
  </r>
  <r>
    <m/>
    <m/>
    <m/>
    <m/>
    <m/>
    <x v="20"/>
    <x v="5"/>
    <m/>
    <m/>
    <m/>
    <m/>
    <m/>
  </r>
  <r>
    <m/>
    <m/>
    <m/>
    <m/>
    <m/>
    <x v="20"/>
    <x v="5"/>
    <m/>
    <m/>
    <m/>
    <m/>
    <m/>
  </r>
  <r>
    <m/>
    <m/>
    <m/>
    <m/>
    <m/>
    <x v="20"/>
    <x v="5"/>
    <m/>
    <m/>
    <m/>
    <m/>
    <m/>
  </r>
  <r>
    <m/>
    <m/>
    <m/>
    <m/>
    <m/>
    <x v="20"/>
    <x v="5"/>
    <m/>
    <m/>
    <m/>
    <m/>
    <m/>
  </r>
  <r>
    <m/>
    <m/>
    <m/>
    <m/>
    <m/>
    <x v="20"/>
    <x v="5"/>
    <m/>
    <m/>
    <m/>
    <m/>
    <m/>
  </r>
  <r>
    <m/>
    <m/>
    <m/>
    <m/>
    <m/>
    <x v="20"/>
    <x v="5"/>
    <m/>
    <m/>
    <m/>
    <m/>
    <m/>
  </r>
  <r>
    <m/>
    <m/>
    <m/>
    <m/>
    <m/>
    <x v="20"/>
    <x v="5"/>
    <m/>
    <m/>
    <m/>
    <m/>
    <m/>
  </r>
  <r>
    <m/>
    <m/>
    <m/>
    <m/>
    <m/>
    <x v="20"/>
    <x v="5"/>
    <m/>
    <m/>
    <m/>
    <m/>
    <m/>
  </r>
  <r>
    <m/>
    <m/>
    <m/>
    <m/>
    <m/>
    <x v="20"/>
    <x v="5"/>
    <m/>
    <m/>
    <m/>
    <m/>
    <m/>
  </r>
  <r>
    <m/>
    <m/>
    <m/>
    <m/>
    <m/>
    <x v="20"/>
    <x v="5"/>
    <m/>
    <m/>
    <m/>
    <m/>
    <m/>
  </r>
  <r>
    <m/>
    <m/>
    <m/>
    <m/>
    <m/>
    <x v="20"/>
    <x v="5"/>
    <m/>
    <m/>
    <m/>
    <m/>
    <m/>
  </r>
  <r>
    <m/>
    <m/>
    <m/>
    <m/>
    <m/>
    <x v="20"/>
    <x v="5"/>
    <m/>
    <m/>
    <m/>
    <m/>
    <m/>
  </r>
  <r>
    <m/>
    <m/>
    <m/>
    <m/>
    <m/>
    <x v="20"/>
    <x v="5"/>
    <m/>
    <m/>
    <m/>
    <m/>
    <m/>
  </r>
  <r>
    <m/>
    <m/>
    <m/>
    <m/>
    <m/>
    <x v="20"/>
    <x v="5"/>
    <m/>
    <m/>
    <m/>
    <m/>
    <m/>
  </r>
  <r>
    <m/>
    <m/>
    <m/>
    <m/>
    <m/>
    <x v="20"/>
    <x v="5"/>
    <m/>
    <m/>
    <m/>
    <m/>
    <m/>
  </r>
  <r>
    <m/>
    <m/>
    <m/>
    <m/>
    <m/>
    <x v="20"/>
    <x v="5"/>
    <m/>
    <m/>
    <m/>
    <m/>
    <m/>
  </r>
  <r>
    <m/>
    <m/>
    <m/>
    <m/>
    <m/>
    <x v="20"/>
    <x v="5"/>
    <m/>
    <m/>
    <m/>
    <m/>
    <m/>
  </r>
  <r>
    <m/>
    <m/>
    <m/>
    <m/>
    <m/>
    <x v="20"/>
    <x v="5"/>
    <m/>
    <m/>
    <m/>
    <m/>
    <m/>
  </r>
  <r>
    <m/>
    <m/>
    <m/>
    <m/>
    <m/>
    <x v="20"/>
    <x v="5"/>
    <m/>
    <m/>
    <m/>
    <m/>
    <m/>
  </r>
  <r>
    <m/>
    <m/>
    <m/>
    <m/>
    <m/>
    <x v="20"/>
    <x v="5"/>
    <m/>
    <m/>
    <m/>
    <m/>
    <m/>
  </r>
  <r>
    <m/>
    <m/>
    <m/>
    <m/>
    <m/>
    <x v="20"/>
    <x v="5"/>
    <m/>
    <m/>
    <m/>
    <m/>
    <m/>
  </r>
  <r>
    <m/>
    <m/>
    <m/>
    <m/>
    <m/>
    <x v="20"/>
    <x v="5"/>
    <m/>
    <m/>
    <m/>
    <m/>
    <m/>
  </r>
  <r>
    <m/>
    <m/>
    <m/>
    <m/>
    <m/>
    <x v="20"/>
    <x v="5"/>
    <m/>
    <m/>
    <m/>
    <m/>
    <m/>
  </r>
  <r>
    <m/>
    <m/>
    <m/>
    <m/>
    <m/>
    <x v="20"/>
    <x v="5"/>
    <m/>
    <m/>
    <m/>
    <m/>
    <m/>
  </r>
  <r>
    <m/>
    <m/>
    <m/>
    <m/>
    <m/>
    <x v="20"/>
    <x v="5"/>
    <m/>
    <m/>
    <m/>
    <m/>
    <m/>
  </r>
  <r>
    <m/>
    <m/>
    <m/>
    <m/>
    <m/>
    <x v="20"/>
    <x v="5"/>
    <m/>
    <m/>
    <m/>
    <m/>
    <m/>
  </r>
  <r>
    <m/>
    <m/>
    <m/>
    <m/>
    <m/>
    <x v="20"/>
    <x v="5"/>
    <m/>
    <m/>
    <m/>
    <m/>
    <m/>
  </r>
  <r>
    <m/>
    <m/>
    <m/>
    <m/>
    <m/>
    <x v="20"/>
    <x v="5"/>
    <m/>
    <m/>
    <m/>
    <m/>
    <m/>
  </r>
  <r>
    <m/>
    <m/>
    <m/>
    <m/>
    <m/>
    <x v="20"/>
    <x v="5"/>
    <m/>
    <m/>
    <m/>
    <m/>
    <m/>
  </r>
  <r>
    <m/>
    <m/>
    <m/>
    <m/>
    <m/>
    <x v="20"/>
    <x v="5"/>
    <m/>
    <m/>
    <m/>
    <m/>
    <m/>
  </r>
  <r>
    <m/>
    <m/>
    <m/>
    <m/>
    <m/>
    <x v="20"/>
    <x v="5"/>
    <m/>
    <m/>
    <m/>
    <m/>
    <m/>
  </r>
  <r>
    <m/>
    <m/>
    <m/>
    <m/>
    <m/>
    <x v="20"/>
    <x v="5"/>
    <m/>
    <m/>
    <m/>
    <m/>
    <m/>
  </r>
  <r>
    <m/>
    <m/>
    <m/>
    <m/>
    <m/>
    <x v="20"/>
    <x v="5"/>
    <m/>
    <m/>
    <m/>
    <m/>
    <m/>
  </r>
  <r>
    <m/>
    <m/>
    <m/>
    <m/>
    <m/>
    <x v="20"/>
    <x v="5"/>
    <m/>
    <m/>
    <m/>
    <m/>
    <m/>
  </r>
  <r>
    <m/>
    <m/>
    <m/>
    <m/>
    <m/>
    <x v="20"/>
    <x v="5"/>
    <m/>
    <m/>
    <m/>
    <m/>
    <m/>
  </r>
  <r>
    <m/>
    <m/>
    <m/>
    <m/>
    <m/>
    <x v="20"/>
    <x v="5"/>
    <m/>
    <m/>
    <m/>
    <m/>
    <m/>
  </r>
  <r>
    <m/>
    <m/>
    <m/>
    <m/>
    <m/>
    <x v="20"/>
    <x v="5"/>
    <m/>
    <m/>
    <m/>
    <m/>
    <m/>
  </r>
  <r>
    <m/>
    <m/>
    <m/>
    <m/>
    <m/>
    <x v="20"/>
    <x v="5"/>
    <m/>
    <m/>
    <m/>
    <m/>
    <m/>
  </r>
  <r>
    <m/>
    <m/>
    <m/>
    <m/>
    <m/>
    <x v="20"/>
    <x v="5"/>
    <m/>
    <m/>
    <m/>
    <m/>
    <m/>
  </r>
  <r>
    <m/>
    <m/>
    <m/>
    <m/>
    <m/>
    <x v="20"/>
    <x v="5"/>
    <m/>
    <m/>
    <m/>
    <m/>
    <m/>
  </r>
  <r>
    <m/>
    <m/>
    <m/>
    <m/>
    <m/>
    <x v="20"/>
    <x v="5"/>
    <m/>
    <m/>
    <m/>
    <m/>
    <m/>
  </r>
  <r>
    <m/>
    <m/>
    <m/>
    <m/>
    <m/>
    <x v="20"/>
    <x v="5"/>
    <m/>
    <m/>
    <m/>
    <m/>
    <m/>
  </r>
  <r>
    <m/>
    <m/>
    <m/>
    <m/>
    <m/>
    <x v="20"/>
    <x v="5"/>
    <m/>
    <m/>
    <m/>
    <m/>
    <m/>
  </r>
  <r>
    <m/>
    <m/>
    <m/>
    <m/>
    <m/>
    <x v="20"/>
    <x v="5"/>
    <m/>
    <m/>
    <m/>
    <m/>
    <m/>
  </r>
  <r>
    <m/>
    <m/>
    <m/>
    <m/>
    <m/>
    <x v="20"/>
    <x v="5"/>
    <m/>
    <m/>
    <m/>
    <m/>
    <m/>
  </r>
  <r>
    <m/>
    <m/>
    <m/>
    <m/>
    <m/>
    <x v="20"/>
    <x v="5"/>
    <m/>
    <m/>
    <m/>
    <m/>
    <m/>
  </r>
  <r>
    <m/>
    <m/>
    <m/>
    <m/>
    <m/>
    <x v="20"/>
    <x v="5"/>
    <m/>
    <m/>
    <m/>
    <m/>
    <m/>
  </r>
  <r>
    <m/>
    <m/>
    <m/>
    <m/>
    <m/>
    <x v="20"/>
    <x v="5"/>
    <m/>
    <m/>
    <m/>
    <m/>
    <m/>
  </r>
  <r>
    <m/>
    <m/>
    <m/>
    <m/>
    <m/>
    <x v="20"/>
    <x v="5"/>
    <m/>
    <m/>
    <m/>
    <m/>
    <m/>
  </r>
  <r>
    <m/>
    <m/>
    <m/>
    <m/>
    <m/>
    <x v="20"/>
    <x v="5"/>
    <m/>
    <m/>
    <m/>
    <m/>
    <m/>
  </r>
  <r>
    <m/>
    <m/>
    <m/>
    <m/>
    <m/>
    <x v="20"/>
    <x v="5"/>
    <m/>
    <m/>
    <m/>
    <m/>
    <m/>
  </r>
  <r>
    <m/>
    <m/>
    <m/>
    <m/>
    <m/>
    <x v="20"/>
    <x v="5"/>
    <m/>
    <m/>
    <m/>
    <m/>
    <m/>
  </r>
  <r>
    <m/>
    <m/>
    <m/>
    <m/>
    <m/>
    <x v="20"/>
    <x v="5"/>
    <m/>
    <m/>
    <m/>
    <m/>
    <m/>
  </r>
  <r>
    <m/>
    <m/>
    <m/>
    <m/>
    <m/>
    <x v="20"/>
    <x v="5"/>
    <m/>
    <m/>
    <m/>
    <m/>
    <m/>
  </r>
  <r>
    <m/>
    <m/>
    <m/>
    <m/>
    <m/>
    <x v="20"/>
    <x v="5"/>
    <m/>
    <m/>
    <m/>
    <m/>
    <m/>
  </r>
  <r>
    <m/>
    <m/>
    <m/>
    <m/>
    <m/>
    <x v="20"/>
    <x v="5"/>
    <m/>
    <m/>
    <m/>
    <m/>
    <m/>
  </r>
  <r>
    <m/>
    <m/>
    <m/>
    <m/>
    <m/>
    <x v="20"/>
    <x v="5"/>
    <m/>
    <m/>
    <m/>
    <m/>
    <m/>
  </r>
  <r>
    <m/>
    <m/>
    <m/>
    <m/>
    <m/>
    <x v="20"/>
    <x v="5"/>
    <m/>
    <m/>
    <m/>
    <m/>
    <m/>
  </r>
  <r>
    <m/>
    <m/>
    <m/>
    <m/>
    <m/>
    <x v="20"/>
    <x v="5"/>
    <m/>
    <m/>
    <m/>
    <m/>
    <m/>
  </r>
  <r>
    <m/>
    <m/>
    <m/>
    <m/>
    <m/>
    <x v="20"/>
    <x v="5"/>
    <m/>
    <m/>
    <m/>
    <m/>
    <m/>
  </r>
  <r>
    <m/>
    <m/>
    <m/>
    <m/>
    <m/>
    <x v="20"/>
    <x v="5"/>
    <m/>
    <m/>
    <m/>
    <m/>
    <m/>
  </r>
  <r>
    <m/>
    <m/>
    <m/>
    <m/>
    <m/>
    <x v="20"/>
    <x v="5"/>
    <m/>
    <m/>
    <m/>
    <m/>
    <m/>
  </r>
  <r>
    <m/>
    <m/>
    <m/>
    <m/>
    <m/>
    <x v="20"/>
    <x v="5"/>
    <m/>
    <m/>
    <m/>
    <m/>
    <m/>
  </r>
  <r>
    <m/>
    <m/>
    <m/>
    <m/>
    <m/>
    <x v="20"/>
    <x v="5"/>
    <m/>
    <m/>
    <m/>
    <m/>
    <m/>
  </r>
  <r>
    <m/>
    <m/>
    <m/>
    <m/>
    <m/>
    <x v="20"/>
    <x v="5"/>
    <m/>
    <m/>
    <m/>
    <m/>
    <m/>
  </r>
  <r>
    <m/>
    <m/>
    <m/>
    <m/>
    <m/>
    <x v="20"/>
    <x v="5"/>
    <m/>
    <m/>
    <m/>
    <m/>
    <m/>
  </r>
  <r>
    <m/>
    <m/>
    <m/>
    <m/>
    <m/>
    <x v="20"/>
    <x v="5"/>
    <m/>
    <m/>
    <m/>
    <m/>
    <m/>
  </r>
  <r>
    <m/>
    <m/>
    <m/>
    <m/>
    <m/>
    <x v="20"/>
    <x v="5"/>
    <m/>
    <m/>
    <m/>
    <m/>
    <m/>
  </r>
  <r>
    <m/>
    <m/>
    <m/>
    <m/>
    <m/>
    <x v="20"/>
    <x v="5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D0DB862-6732-4E53-92ED-4061F2143851}" name="PivotTable1" cacheId="1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compact="0" compactData="0" multipleFieldFilters="0">
  <location ref="A1:C46" firstHeaderRow="1" firstDataRow="1" firstDataCol="2"/>
  <pivotFields count="12">
    <pivotField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axis="axisRow" compact="0" outline="0" showAl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  <pivotField axis="axisRow" compact="0" outline="0" showAll="0">
      <items count="7">
        <item x="1"/>
        <item x="3"/>
        <item x="0"/>
        <item x="4"/>
        <item x="2"/>
        <item x="5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2">
    <field x="6"/>
    <field x="5"/>
  </rowFields>
  <rowItems count="45">
    <i>
      <x/>
      <x/>
    </i>
    <i r="1">
      <x v="2"/>
    </i>
    <i r="1">
      <x v="5"/>
    </i>
    <i r="1">
      <x v="7"/>
    </i>
    <i r="1">
      <x v="8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9"/>
    </i>
    <i r="1">
      <x v="20"/>
    </i>
    <i t="default">
      <x/>
    </i>
    <i>
      <x v="1"/>
      <x v="1"/>
    </i>
    <i r="1">
      <x v="4"/>
    </i>
    <i r="1">
      <x v="10"/>
    </i>
    <i r="1">
      <x v="18"/>
    </i>
    <i t="default">
      <x v="1"/>
    </i>
    <i>
      <x v="2"/>
      <x/>
    </i>
    <i r="1">
      <x v="7"/>
    </i>
    <i r="1">
      <x v="9"/>
    </i>
    <i r="1">
      <x v="13"/>
    </i>
    <i r="1">
      <x v="14"/>
    </i>
    <i r="1">
      <x v="15"/>
    </i>
    <i r="1">
      <x v="16"/>
    </i>
    <i r="1">
      <x v="17"/>
    </i>
    <i r="1">
      <x v="20"/>
    </i>
    <i t="default">
      <x v="2"/>
    </i>
    <i>
      <x v="3"/>
      <x v="5"/>
    </i>
    <i r="1">
      <x v="6"/>
    </i>
    <i r="1">
      <x v="7"/>
    </i>
    <i r="1">
      <x v="12"/>
    </i>
    <i r="1">
      <x v="14"/>
    </i>
    <i r="1">
      <x v="16"/>
    </i>
    <i r="1">
      <x v="19"/>
    </i>
    <i t="default">
      <x v="3"/>
    </i>
    <i>
      <x v="4"/>
      <x v="1"/>
    </i>
    <i r="1">
      <x v="3"/>
    </i>
    <i r="1">
      <x v="11"/>
    </i>
    <i r="1">
      <x v="18"/>
    </i>
    <i t="default">
      <x v="4"/>
    </i>
    <i>
      <x v="5"/>
      <x v="20"/>
    </i>
    <i t="default">
      <x v="5"/>
    </i>
    <i t="grand">
      <x/>
    </i>
  </rowItems>
  <colItems count="1">
    <i/>
  </colItems>
  <dataFields count="1">
    <dataField name="Count of ID" fld="1" subtotal="count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peterboroughsciencefair@trentu.ca" TargetMode="External"/><Relationship Id="rId1" Type="http://schemas.openxmlformats.org/officeDocument/2006/relationships/hyperlink" Target="http://www.peterboroughsciencefair.com/" TargetMode="External"/><Relationship Id="rId4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48"/>
  <sheetViews>
    <sheetView zoomScale="75" zoomScaleNormal="75" workbookViewId="0">
      <pane xSplit="4" ySplit="1" topLeftCell="E71" activePane="bottomRight" state="frozen"/>
      <selection pane="topRight" activeCell="E1" sqref="E1"/>
      <selection pane="bottomLeft" activeCell="A2" sqref="A2"/>
      <selection pane="bottomRight" activeCell="A88" sqref="A88"/>
    </sheetView>
  </sheetViews>
  <sheetFormatPr defaultColWidth="8.6640625" defaultRowHeight="15" x14ac:dyDescent="0.2"/>
  <cols>
    <col min="1" max="1" width="12.109375" style="60" customWidth="1"/>
    <col min="2" max="2" width="6.88671875" style="61" customWidth="1"/>
    <col min="3" max="3" width="19.33203125" style="61" bestFit="1" customWidth="1"/>
    <col min="4" max="4" width="18.88671875" style="61" customWidth="1"/>
    <col min="5" max="5" width="28.44140625" style="61" customWidth="1"/>
    <col min="6" max="6" width="39.33203125" style="61" bestFit="1" customWidth="1"/>
    <col min="7" max="7" width="10.44140625" style="61" bestFit="1" customWidth="1"/>
    <col min="8" max="8" width="34.44140625" style="60" bestFit="1" customWidth="1"/>
    <col min="9" max="9" width="9" style="60" bestFit="1" customWidth="1"/>
    <col min="10" max="10" width="9.88671875" style="61" customWidth="1"/>
    <col min="11" max="11" width="5" style="61" bestFit="1" customWidth="1"/>
    <col min="12" max="12" width="8.88671875" style="61" bestFit="1" customWidth="1"/>
    <col min="13" max="13" width="11.33203125" style="61" bestFit="1" customWidth="1"/>
    <col min="14" max="14" width="11.44140625" style="61" bestFit="1" customWidth="1"/>
    <col min="15" max="15" width="5.44140625" style="61" bestFit="1" customWidth="1"/>
    <col min="16" max="16" width="8.44140625" style="61" customWidth="1"/>
    <col min="17" max="17" width="4" style="61" bestFit="1" customWidth="1"/>
    <col min="18" max="18" width="70.6640625" style="61" bestFit="1" customWidth="1"/>
    <col min="19" max="20" width="7.6640625" style="61" customWidth="1"/>
    <col min="21" max="16384" width="8.6640625" style="61"/>
  </cols>
  <sheetData>
    <row r="1" spans="1:18" customFormat="1" x14ac:dyDescent="0.2">
      <c r="A1" s="109" t="s">
        <v>0</v>
      </c>
      <c r="B1" t="s">
        <v>1</v>
      </c>
      <c r="C1" s="109" t="s">
        <v>2</v>
      </c>
      <c r="D1" s="109" t="s">
        <v>3</v>
      </c>
      <c r="E1" s="109" t="s">
        <v>4</v>
      </c>
      <c r="F1" s="110" t="s">
        <v>5</v>
      </c>
      <c r="G1" s="109" t="s">
        <v>6</v>
      </c>
      <c r="H1" s="109" t="s">
        <v>7</v>
      </c>
      <c r="I1" s="109" t="s">
        <v>8</v>
      </c>
      <c r="J1" s="109" t="s">
        <v>9</v>
      </c>
      <c r="K1" s="109" t="s">
        <v>10</v>
      </c>
      <c r="L1" s="109" t="s">
        <v>11</v>
      </c>
      <c r="M1" s="109" t="s">
        <v>12</v>
      </c>
      <c r="N1" s="109" t="s">
        <v>13</v>
      </c>
      <c r="O1" s="109" t="s">
        <v>14</v>
      </c>
    </row>
    <row r="2" spans="1:18" ht="18.75" x14ac:dyDescent="0.3">
      <c r="A2" s="107">
        <v>2309</v>
      </c>
      <c r="B2" s="108">
        <v>6341</v>
      </c>
      <c r="C2" s="107" t="s">
        <v>15</v>
      </c>
      <c r="D2" s="107"/>
      <c r="E2" s="107" t="s">
        <v>16</v>
      </c>
      <c r="F2" s="107" t="s">
        <v>17</v>
      </c>
      <c r="G2" s="107" t="s">
        <v>18</v>
      </c>
      <c r="H2" s="107" t="s">
        <v>19</v>
      </c>
      <c r="I2" s="60" t="s">
        <v>20</v>
      </c>
      <c r="L2" s="61">
        <v>45</v>
      </c>
    </row>
    <row r="3" spans="1:18" ht="18.75" x14ac:dyDescent="0.3">
      <c r="A3" s="107">
        <v>2301</v>
      </c>
      <c r="B3" s="108">
        <v>4888</v>
      </c>
      <c r="C3" s="107" t="s">
        <v>21</v>
      </c>
      <c r="D3" s="107"/>
      <c r="E3" s="107" t="s">
        <v>22</v>
      </c>
      <c r="F3" s="107" t="s">
        <v>23</v>
      </c>
      <c r="G3" s="107" t="s">
        <v>18</v>
      </c>
      <c r="H3" s="107" t="s">
        <v>19</v>
      </c>
      <c r="I3" s="60" t="s">
        <v>20</v>
      </c>
      <c r="L3" s="61">
        <v>56</v>
      </c>
      <c r="R3" s="106" t="s">
        <v>24</v>
      </c>
    </row>
    <row r="4" spans="1:18" ht="18.75" x14ac:dyDescent="0.3">
      <c r="A4" s="107">
        <v>2222</v>
      </c>
      <c r="B4" s="108">
        <v>5412</v>
      </c>
      <c r="C4" s="107" t="s">
        <v>25</v>
      </c>
      <c r="D4" s="107" t="s">
        <v>26</v>
      </c>
      <c r="E4" s="107" t="s">
        <v>27</v>
      </c>
      <c r="F4" s="107" t="s">
        <v>28</v>
      </c>
      <c r="G4" s="107" t="s">
        <v>18</v>
      </c>
      <c r="H4" s="107" t="s">
        <v>29</v>
      </c>
      <c r="I4" s="60" t="s">
        <v>30</v>
      </c>
      <c r="L4" s="61">
        <v>70</v>
      </c>
      <c r="R4" s="145" t="s">
        <v>31</v>
      </c>
    </row>
    <row r="5" spans="1:18" ht="18.75" x14ac:dyDescent="0.3">
      <c r="A5" s="107">
        <v>2203</v>
      </c>
      <c r="B5" s="108">
        <v>5183</v>
      </c>
      <c r="C5" s="107" t="s">
        <v>32</v>
      </c>
      <c r="D5" s="107" t="s">
        <v>33</v>
      </c>
      <c r="E5" s="107" t="s">
        <v>34</v>
      </c>
      <c r="F5" s="107" t="s">
        <v>28</v>
      </c>
      <c r="G5" s="107" t="s">
        <v>18</v>
      </c>
      <c r="H5" s="107" t="s">
        <v>29</v>
      </c>
      <c r="I5" s="60" t="s">
        <v>30</v>
      </c>
      <c r="L5" s="61">
        <v>57</v>
      </c>
      <c r="R5" s="145" t="s">
        <v>35</v>
      </c>
    </row>
    <row r="6" spans="1:18" ht="18.75" x14ac:dyDescent="0.3">
      <c r="A6" s="107">
        <v>2312</v>
      </c>
      <c r="B6" s="108">
        <v>4786</v>
      </c>
      <c r="C6" s="107" t="s">
        <v>36</v>
      </c>
      <c r="D6" s="107"/>
      <c r="E6" s="107" t="s">
        <v>37</v>
      </c>
      <c r="F6" s="107" t="s">
        <v>28</v>
      </c>
      <c r="G6" s="107" t="s">
        <v>18</v>
      </c>
      <c r="H6" s="107" t="s">
        <v>19</v>
      </c>
      <c r="I6" s="60" t="s">
        <v>20</v>
      </c>
      <c r="L6" s="61">
        <v>42</v>
      </c>
      <c r="R6" s="145" t="s">
        <v>38</v>
      </c>
    </row>
    <row r="7" spans="1:18" ht="18.75" x14ac:dyDescent="0.3">
      <c r="A7" s="107">
        <v>2311</v>
      </c>
      <c r="B7" s="108">
        <v>6297</v>
      </c>
      <c r="C7" s="107" t="s">
        <v>39</v>
      </c>
      <c r="D7" s="107"/>
      <c r="E7" s="107" t="s">
        <v>40</v>
      </c>
      <c r="F7" s="107" t="s">
        <v>41</v>
      </c>
      <c r="G7" s="107" t="s">
        <v>18</v>
      </c>
      <c r="H7" s="107" t="s">
        <v>19</v>
      </c>
      <c r="I7" s="60" t="s">
        <v>20</v>
      </c>
      <c r="L7" s="61">
        <v>71</v>
      </c>
      <c r="R7" s="145" t="s">
        <v>42</v>
      </c>
    </row>
    <row r="8" spans="1:18" ht="18.75" x14ac:dyDescent="0.3">
      <c r="A8" s="107">
        <v>2316</v>
      </c>
      <c r="B8" s="108">
        <v>6219</v>
      </c>
      <c r="C8" s="107" t="s">
        <v>43</v>
      </c>
      <c r="D8" s="107"/>
      <c r="E8" s="107" t="s">
        <v>44</v>
      </c>
      <c r="F8" s="107" t="s">
        <v>41</v>
      </c>
      <c r="G8" s="107" t="s">
        <v>18</v>
      </c>
      <c r="H8" s="107" t="s">
        <v>19</v>
      </c>
      <c r="I8" s="60" t="s">
        <v>20</v>
      </c>
      <c r="L8" s="61">
        <v>71</v>
      </c>
    </row>
    <row r="9" spans="1:18" ht="18.75" x14ac:dyDescent="0.3">
      <c r="A9" s="107">
        <v>2308</v>
      </c>
      <c r="B9" s="108">
        <v>6318</v>
      </c>
      <c r="C9" s="107" t="s">
        <v>45</v>
      </c>
      <c r="D9" s="107"/>
      <c r="E9" s="107" t="s">
        <v>46</v>
      </c>
      <c r="F9" s="107" t="s">
        <v>41</v>
      </c>
      <c r="G9" s="107" t="s">
        <v>18</v>
      </c>
      <c r="H9" s="107" t="s">
        <v>19</v>
      </c>
      <c r="I9" s="60" t="s">
        <v>20</v>
      </c>
      <c r="L9" s="61">
        <v>70</v>
      </c>
    </row>
    <row r="10" spans="1:18" ht="18.75" x14ac:dyDescent="0.3">
      <c r="A10" s="107">
        <v>2210</v>
      </c>
      <c r="B10" s="108">
        <v>5637</v>
      </c>
      <c r="C10" s="107" t="s">
        <v>47</v>
      </c>
      <c r="D10" s="107"/>
      <c r="E10" s="107" t="s">
        <v>48</v>
      </c>
      <c r="F10" s="107" t="s">
        <v>41</v>
      </c>
      <c r="G10" s="107" t="s">
        <v>18</v>
      </c>
      <c r="H10" s="107" t="s">
        <v>29</v>
      </c>
      <c r="I10" s="60" t="s">
        <v>30</v>
      </c>
      <c r="L10" s="61">
        <v>68</v>
      </c>
      <c r="Q10" s="25"/>
      <c r="R10" s="26" t="s">
        <v>49</v>
      </c>
    </row>
    <row r="11" spans="1:18" ht="18.75" x14ac:dyDescent="0.3">
      <c r="A11" s="107">
        <v>2217</v>
      </c>
      <c r="B11" s="108">
        <v>6335</v>
      </c>
      <c r="C11" s="107" t="s">
        <v>50</v>
      </c>
      <c r="D11" s="107"/>
      <c r="E11" s="107" t="s">
        <v>51</v>
      </c>
      <c r="F11" s="107" t="s">
        <v>41</v>
      </c>
      <c r="G11" s="107" t="s">
        <v>18</v>
      </c>
      <c r="H11" s="107" t="s">
        <v>29</v>
      </c>
      <c r="I11" s="60" t="s">
        <v>30</v>
      </c>
      <c r="L11" s="61">
        <v>60</v>
      </c>
      <c r="Q11" s="25">
        <v>15</v>
      </c>
      <c r="R11" s="25" t="s">
        <v>52</v>
      </c>
    </row>
    <row r="12" spans="1:18" ht="18.75" x14ac:dyDescent="0.3">
      <c r="A12" s="107">
        <v>2201</v>
      </c>
      <c r="B12" s="108">
        <v>6283</v>
      </c>
      <c r="C12" s="107" t="s">
        <v>53</v>
      </c>
      <c r="D12" s="107"/>
      <c r="E12" s="107" t="s">
        <v>54</v>
      </c>
      <c r="F12" s="107" t="s">
        <v>41</v>
      </c>
      <c r="G12" s="107" t="s">
        <v>18</v>
      </c>
      <c r="H12" s="107" t="s">
        <v>29</v>
      </c>
      <c r="I12" s="60" t="s">
        <v>30</v>
      </c>
      <c r="L12" s="61">
        <v>53</v>
      </c>
      <c r="Q12" s="25">
        <v>72</v>
      </c>
      <c r="R12" s="25" t="s">
        <v>55</v>
      </c>
    </row>
    <row r="13" spans="1:18" ht="18.75" x14ac:dyDescent="0.3">
      <c r="A13" s="107">
        <v>2303</v>
      </c>
      <c r="B13" s="108">
        <v>6248</v>
      </c>
      <c r="C13" s="107" t="s">
        <v>56</v>
      </c>
      <c r="D13" s="107"/>
      <c r="E13" s="107" t="s">
        <v>57</v>
      </c>
      <c r="F13" s="107" t="s">
        <v>41</v>
      </c>
      <c r="G13" s="107" t="s">
        <v>18</v>
      </c>
      <c r="H13" s="107" t="s">
        <v>19</v>
      </c>
      <c r="I13" s="60" t="s">
        <v>20</v>
      </c>
      <c r="L13" s="61">
        <v>49</v>
      </c>
      <c r="Q13" s="25">
        <v>57</v>
      </c>
      <c r="R13" s="25" t="s">
        <v>58</v>
      </c>
    </row>
    <row r="14" spans="1:18" ht="18.75" x14ac:dyDescent="0.3">
      <c r="A14" s="107">
        <v>2209</v>
      </c>
      <c r="B14" s="108">
        <v>6206</v>
      </c>
      <c r="C14" s="107" t="s">
        <v>59</v>
      </c>
      <c r="D14" s="107"/>
      <c r="E14" s="107" t="s">
        <v>60</v>
      </c>
      <c r="F14" s="107" t="s">
        <v>61</v>
      </c>
      <c r="G14" s="107" t="s">
        <v>18</v>
      </c>
      <c r="H14" s="107" t="s">
        <v>29</v>
      </c>
      <c r="I14" s="60" t="s">
        <v>30</v>
      </c>
      <c r="L14" s="61">
        <v>59</v>
      </c>
      <c r="Q14" s="25">
        <v>25</v>
      </c>
      <c r="R14" s="25" t="s">
        <v>62</v>
      </c>
    </row>
    <row r="15" spans="1:18" ht="18.75" x14ac:dyDescent="0.3">
      <c r="A15" s="107">
        <v>2208</v>
      </c>
      <c r="B15" s="108">
        <v>6207</v>
      </c>
      <c r="C15" s="107" t="s">
        <v>63</v>
      </c>
      <c r="D15" s="107"/>
      <c r="E15" s="107" t="s">
        <v>64</v>
      </c>
      <c r="F15" s="107" t="s">
        <v>61</v>
      </c>
      <c r="G15" s="107" t="s">
        <v>18</v>
      </c>
      <c r="H15" s="107" t="s">
        <v>29</v>
      </c>
      <c r="I15" s="60" t="s">
        <v>30</v>
      </c>
      <c r="L15" s="61">
        <v>56</v>
      </c>
      <c r="Q15" s="25">
        <v>1</v>
      </c>
      <c r="R15" s="25" t="s">
        <v>65</v>
      </c>
    </row>
    <row r="16" spans="1:18" ht="18.75" x14ac:dyDescent="0.3">
      <c r="A16" s="107">
        <v>2313</v>
      </c>
      <c r="B16" s="108">
        <v>6348</v>
      </c>
      <c r="C16" s="107" t="s">
        <v>66</v>
      </c>
      <c r="D16" s="107"/>
      <c r="E16" s="107" t="s">
        <v>67</v>
      </c>
      <c r="F16" s="107" t="s">
        <v>68</v>
      </c>
      <c r="G16" s="107" t="s">
        <v>18</v>
      </c>
      <c r="H16" s="107" t="s">
        <v>19</v>
      </c>
      <c r="I16" s="60" t="s">
        <v>20</v>
      </c>
      <c r="L16" s="61">
        <v>33</v>
      </c>
      <c r="Q16" s="25">
        <f>SUM(Q11:Q15)</f>
        <v>170</v>
      </c>
      <c r="R16" s="26" t="s">
        <v>69</v>
      </c>
    </row>
    <row r="17" spans="1:12" ht="18.75" x14ac:dyDescent="0.3">
      <c r="A17" s="107">
        <v>2318</v>
      </c>
      <c r="B17" s="108">
        <v>6250</v>
      </c>
      <c r="C17" s="107" t="s">
        <v>70</v>
      </c>
      <c r="D17" s="107"/>
      <c r="E17" s="107" t="s">
        <v>71</v>
      </c>
      <c r="F17" s="107" t="s">
        <v>72</v>
      </c>
      <c r="G17" s="107" t="s">
        <v>18</v>
      </c>
      <c r="H17" s="107" t="s">
        <v>19</v>
      </c>
      <c r="I17" s="60" t="s">
        <v>20</v>
      </c>
      <c r="L17" s="61">
        <v>73</v>
      </c>
    </row>
    <row r="18" spans="1:12" ht="18.75" x14ac:dyDescent="0.3">
      <c r="A18" s="107">
        <v>2319</v>
      </c>
      <c r="B18" s="108">
        <v>5511</v>
      </c>
      <c r="C18" s="107" t="s">
        <v>73</v>
      </c>
      <c r="D18" s="107"/>
      <c r="E18" s="107" t="s">
        <v>74</v>
      </c>
      <c r="F18" s="107" t="s">
        <v>72</v>
      </c>
      <c r="G18" s="107" t="s">
        <v>18</v>
      </c>
      <c r="H18" s="107" t="s">
        <v>19</v>
      </c>
      <c r="I18" s="60" t="s">
        <v>20</v>
      </c>
      <c r="L18" s="61">
        <v>69</v>
      </c>
    </row>
    <row r="19" spans="1:12" ht="18.75" x14ac:dyDescent="0.3">
      <c r="A19" s="107">
        <v>2310</v>
      </c>
      <c r="B19" s="108">
        <v>6229</v>
      </c>
      <c r="C19" s="107" t="s">
        <v>75</v>
      </c>
      <c r="D19" s="107" t="s">
        <v>76</v>
      </c>
      <c r="E19" s="107" t="s">
        <v>77</v>
      </c>
      <c r="F19" s="107" t="s">
        <v>72</v>
      </c>
      <c r="G19" s="107" t="s">
        <v>18</v>
      </c>
      <c r="H19" s="107" t="s">
        <v>19</v>
      </c>
      <c r="I19" s="60" t="s">
        <v>20</v>
      </c>
      <c r="L19" s="61">
        <v>35</v>
      </c>
    </row>
    <row r="20" spans="1:12" ht="18.75" x14ac:dyDescent="0.3">
      <c r="A20" s="107">
        <v>2321</v>
      </c>
      <c r="B20" s="108">
        <v>6037</v>
      </c>
      <c r="C20" s="107" t="s">
        <v>78</v>
      </c>
      <c r="D20" s="107" t="s">
        <v>79</v>
      </c>
      <c r="E20" s="107" t="s">
        <v>80</v>
      </c>
      <c r="F20" s="107" t="s">
        <v>81</v>
      </c>
      <c r="G20" s="107" t="s">
        <v>18</v>
      </c>
      <c r="H20" s="107" t="s">
        <v>19</v>
      </c>
      <c r="I20" s="60" t="s">
        <v>20</v>
      </c>
      <c r="L20" s="61">
        <v>79</v>
      </c>
    </row>
    <row r="21" spans="1:12" ht="18.75" x14ac:dyDescent="0.3">
      <c r="A21" s="107">
        <v>2219</v>
      </c>
      <c r="B21" s="108">
        <v>6039</v>
      </c>
      <c r="C21" s="107" t="s">
        <v>82</v>
      </c>
      <c r="D21" s="107" t="s">
        <v>83</v>
      </c>
      <c r="E21" s="107" t="s">
        <v>84</v>
      </c>
      <c r="F21" s="107" t="s">
        <v>81</v>
      </c>
      <c r="G21" s="107" t="s">
        <v>18</v>
      </c>
      <c r="H21" s="107" t="s">
        <v>29</v>
      </c>
      <c r="I21" s="60" t="s">
        <v>30</v>
      </c>
      <c r="L21" s="61">
        <v>65</v>
      </c>
    </row>
    <row r="22" spans="1:12" ht="18.75" x14ac:dyDescent="0.3">
      <c r="A22" s="107">
        <v>2212</v>
      </c>
      <c r="B22" s="108">
        <v>6139</v>
      </c>
      <c r="C22" s="107" t="s">
        <v>85</v>
      </c>
      <c r="D22" s="107"/>
      <c r="E22" s="107" t="s">
        <v>86</v>
      </c>
      <c r="F22" s="107" t="s">
        <v>81</v>
      </c>
      <c r="G22" s="107" t="s">
        <v>18</v>
      </c>
      <c r="H22" s="107" t="s">
        <v>29</v>
      </c>
      <c r="I22" s="60" t="s">
        <v>30</v>
      </c>
      <c r="L22" s="61">
        <v>62</v>
      </c>
    </row>
    <row r="23" spans="1:12" ht="18.75" x14ac:dyDescent="0.3">
      <c r="A23" s="107">
        <v>2221</v>
      </c>
      <c r="B23" s="108">
        <v>6255</v>
      </c>
      <c r="C23" s="107" t="s">
        <v>87</v>
      </c>
      <c r="D23" s="107"/>
      <c r="E23" s="107" t="s">
        <v>88</v>
      </c>
      <c r="F23" s="107" t="s">
        <v>81</v>
      </c>
      <c r="G23" s="107" t="s">
        <v>18</v>
      </c>
      <c r="H23" s="107" t="s">
        <v>29</v>
      </c>
      <c r="I23" s="60" t="s">
        <v>30</v>
      </c>
      <c r="L23" s="61">
        <v>60</v>
      </c>
    </row>
    <row r="24" spans="1:12" ht="18.75" x14ac:dyDescent="0.3">
      <c r="A24" s="107">
        <v>2317</v>
      </c>
      <c r="B24" s="108">
        <v>6252</v>
      </c>
      <c r="C24" s="107" t="s">
        <v>89</v>
      </c>
      <c r="D24" s="107" t="s">
        <v>90</v>
      </c>
      <c r="E24" s="107" t="s">
        <v>91</v>
      </c>
      <c r="F24" s="107" t="s">
        <v>81</v>
      </c>
      <c r="G24" s="107" t="s">
        <v>18</v>
      </c>
      <c r="H24" s="107" t="s">
        <v>19</v>
      </c>
      <c r="I24" s="60" t="s">
        <v>20</v>
      </c>
      <c r="L24" s="61">
        <v>60</v>
      </c>
    </row>
    <row r="25" spans="1:12" ht="18.75" x14ac:dyDescent="0.3">
      <c r="A25" s="107">
        <v>2207</v>
      </c>
      <c r="B25" s="108">
        <v>6014</v>
      </c>
      <c r="C25" s="107" t="s">
        <v>92</v>
      </c>
      <c r="D25" s="107" t="s">
        <v>93</v>
      </c>
      <c r="E25" s="107" t="s">
        <v>94</v>
      </c>
      <c r="F25" s="107" t="s">
        <v>81</v>
      </c>
      <c r="G25" s="107" t="s">
        <v>18</v>
      </c>
      <c r="H25" s="107" t="s">
        <v>29</v>
      </c>
      <c r="I25" s="60" t="s">
        <v>30</v>
      </c>
      <c r="L25" s="61">
        <v>56</v>
      </c>
    </row>
    <row r="26" spans="1:12" ht="18.75" x14ac:dyDescent="0.3">
      <c r="A26" s="107">
        <v>2307</v>
      </c>
      <c r="B26" s="108">
        <v>6395</v>
      </c>
      <c r="C26" s="107" t="s">
        <v>95</v>
      </c>
      <c r="D26" s="107"/>
      <c r="E26" s="107" t="s">
        <v>96</v>
      </c>
      <c r="F26" s="107" t="s">
        <v>81</v>
      </c>
      <c r="G26" s="107" t="s">
        <v>18</v>
      </c>
      <c r="H26" s="107" t="s">
        <v>19</v>
      </c>
      <c r="I26" s="60" t="s">
        <v>20</v>
      </c>
      <c r="L26" s="61">
        <v>53</v>
      </c>
    </row>
    <row r="27" spans="1:12" ht="18.75" x14ac:dyDescent="0.3">
      <c r="A27" s="107">
        <v>2218</v>
      </c>
      <c r="B27" s="108">
        <v>6179</v>
      </c>
      <c r="C27" s="107" t="s">
        <v>97</v>
      </c>
      <c r="D27" s="107"/>
      <c r="E27" s="107" t="s">
        <v>98</v>
      </c>
      <c r="F27" s="107" t="s">
        <v>81</v>
      </c>
      <c r="G27" s="107" t="s">
        <v>18</v>
      </c>
      <c r="H27" s="107" t="s">
        <v>29</v>
      </c>
      <c r="I27" s="60" t="s">
        <v>30</v>
      </c>
      <c r="L27" s="61">
        <v>50</v>
      </c>
    </row>
    <row r="28" spans="1:12" ht="18.75" x14ac:dyDescent="0.3">
      <c r="A28" s="107">
        <v>2206</v>
      </c>
      <c r="B28" s="108">
        <v>6258</v>
      </c>
      <c r="C28" s="107" t="s">
        <v>99</v>
      </c>
      <c r="D28" s="107" t="s">
        <v>100</v>
      </c>
      <c r="E28" s="107" t="s">
        <v>101</v>
      </c>
      <c r="F28" s="107" t="s">
        <v>81</v>
      </c>
      <c r="G28" s="107" t="s">
        <v>18</v>
      </c>
      <c r="H28" s="107" t="s">
        <v>29</v>
      </c>
      <c r="I28" s="60" t="s">
        <v>30</v>
      </c>
      <c r="L28" s="61">
        <v>42</v>
      </c>
    </row>
    <row r="29" spans="1:12" ht="18.75" x14ac:dyDescent="0.3">
      <c r="A29" s="107">
        <v>2320</v>
      </c>
      <c r="B29" s="108">
        <v>6181</v>
      </c>
      <c r="C29" s="107" t="s">
        <v>102</v>
      </c>
      <c r="D29" s="107"/>
      <c r="E29" s="107" t="s">
        <v>103</v>
      </c>
      <c r="F29" s="107" t="s">
        <v>81</v>
      </c>
      <c r="G29" s="107" t="s">
        <v>18</v>
      </c>
      <c r="H29" s="107" t="s">
        <v>19</v>
      </c>
      <c r="I29" s="60" t="s">
        <v>20</v>
      </c>
      <c r="L29" s="61">
        <v>42</v>
      </c>
    </row>
    <row r="30" spans="1:12" ht="18.75" x14ac:dyDescent="0.3">
      <c r="A30" s="107">
        <v>2322</v>
      </c>
      <c r="B30" s="108">
        <v>6277</v>
      </c>
      <c r="C30" s="107" t="s">
        <v>104</v>
      </c>
      <c r="D30" s="107" t="s">
        <v>105</v>
      </c>
      <c r="E30" s="107" t="s">
        <v>106</v>
      </c>
      <c r="F30" s="107" t="s">
        <v>107</v>
      </c>
      <c r="G30" s="107" t="s">
        <v>18</v>
      </c>
      <c r="H30" s="107" t="s">
        <v>19</v>
      </c>
      <c r="I30" s="60" t="s">
        <v>20</v>
      </c>
      <c r="L30" s="61">
        <v>50</v>
      </c>
    </row>
    <row r="31" spans="1:12" ht="18.75" x14ac:dyDescent="0.3">
      <c r="A31" s="107">
        <v>2306</v>
      </c>
      <c r="B31" s="108">
        <v>5596</v>
      </c>
      <c r="C31" s="107" t="s">
        <v>108</v>
      </c>
      <c r="D31" s="107" t="s">
        <v>109</v>
      </c>
      <c r="E31" s="107" t="s">
        <v>110</v>
      </c>
      <c r="F31" s="107" t="s">
        <v>107</v>
      </c>
      <c r="G31" s="107" t="s">
        <v>18</v>
      </c>
      <c r="H31" s="107" t="s">
        <v>19</v>
      </c>
      <c r="I31" s="60" t="s">
        <v>20</v>
      </c>
      <c r="L31" s="61">
        <v>43</v>
      </c>
    </row>
    <row r="32" spans="1:12" ht="18.75" x14ac:dyDescent="0.3">
      <c r="A32" s="107">
        <v>2213</v>
      </c>
      <c r="B32" s="108">
        <v>5505</v>
      </c>
      <c r="C32" s="107" t="s">
        <v>111</v>
      </c>
      <c r="D32" s="107" t="s">
        <v>112</v>
      </c>
      <c r="E32" s="107" t="s">
        <v>113</v>
      </c>
      <c r="F32" s="107" t="s">
        <v>107</v>
      </c>
      <c r="G32" s="107" t="s">
        <v>18</v>
      </c>
      <c r="H32" s="107" t="s">
        <v>29</v>
      </c>
      <c r="I32" s="60" t="s">
        <v>30</v>
      </c>
      <c r="L32" s="61">
        <v>42</v>
      </c>
    </row>
    <row r="33" spans="1:12" ht="18.75" x14ac:dyDescent="0.3">
      <c r="A33" s="107">
        <v>2216</v>
      </c>
      <c r="B33" s="108">
        <v>5755</v>
      </c>
      <c r="C33" s="107" t="s">
        <v>114</v>
      </c>
      <c r="D33" s="107" t="s">
        <v>115</v>
      </c>
      <c r="E33" s="107" t="s">
        <v>116</v>
      </c>
      <c r="F33" s="107" t="s">
        <v>107</v>
      </c>
      <c r="G33" s="107" t="s">
        <v>18</v>
      </c>
      <c r="H33" s="107" t="s">
        <v>29</v>
      </c>
      <c r="I33" s="60" t="s">
        <v>30</v>
      </c>
      <c r="L33" s="61">
        <v>40</v>
      </c>
    </row>
    <row r="34" spans="1:12" ht="18.75" x14ac:dyDescent="0.3">
      <c r="A34" s="107">
        <v>2314</v>
      </c>
      <c r="B34" s="108">
        <v>5716</v>
      </c>
      <c r="C34" s="107" t="s">
        <v>117</v>
      </c>
      <c r="D34" s="107" t="s">
        <v>118</v>
      </c>
      <c r="E34" s="107" t="s">
        <v>119</v>
      </c>
      <c r="F34" s="107" t="s">
        <v>107</v>
      </c>
      <c r="G34" s="107" t="s">
        <v>18</v>
      </c>
      <c r="H34" s="107" t="s">
        <v>19</v>
      </c>
      <c r="I34" s="60" t="s">
        <v>20</v>
      </c>
      <c r="L34" s="61">
        <v>34</v>
      </c>
    </row>
    <row r="35" spans="1:12" ht="18.75" x14ac:dyDescent="0.3">
      <c r="A35" s="107">
        <v>2214</v>
      </c>
      <c r="B35" s="108">
        <v>6479</v>
      </c>
      <c r="C35" s="107" t="s">
        <v>120</v>
      </c>
      <c r="D35" s="107"/>
      <c r="E35" s="107" t="s">
        <v>121</v>
      </c>
      <c r="F35" s="107" t="s">
        <v>122</v>
      </c>
      <c r="G35" s="107" t="s">
        <v>18</v>
      </c>
      <c r="H35" s="107" t="s">
        <v>29</v>
      </c>
      <c r="I35" s="60" t="s">
        <v>30</v>
      </c>
      <c r="L35" s="61">
        <v>73</v>
      </c>
    </row>
    <row r="36" spans="1:12" ht="18.75" x14ac:dyDescent="0.3">
      <c r="A36" s="107">
        <v>2315</v>
      </c>
      <c r="B36" s="108">
        <v>6246</v>
      </c>
      <c r="C36" s="107" t="s">
        <v>123</v>
      </c>
      <c r="D36" s="107"/>
      <c r="E36" s="107" t="s">
        <v>124</v>
      </c>
      <c r="F36" s="107" t="s">
        <v>122</v>
      </c>
      <c r="G36" s="107" t="s">
        <v>18</v>
      </c>
      <c r="H36" s="107" t="s">
        <v>19</v>
      </c>
      <c r="I36" s="60" t="s">
        <v>20</v>
      </c>
      <c r="L36" s="61">
        <v>72</v>
      </c>
    </row>
    <row r="37" spans="1:12" ht="18.75" x14ac:dyDescent="0.3">
      <c r="A37" s="107">
        <v>2211</v>
      </c>
      <c r="B37" s="108">
        <v>5936</v>
      </c>
      <c r="C37" s="107" t="s">
        <v>125</v>
      </c>
      <c r="D37" s="107"/>
      <c r="E37" s="107" t="s">
        <v>126</v>
      </c>
      <c r="F37" s="107" t="s">
        <v>122</v>
      </c>
      <c r="G37" s="107" t="s">
        <v>18</v>
      </c>
      <c r="H37" s="107" t="s">
        <v>29</v>
      </c>
      <c r="I37" s="60" t="s">
        <v>30</v>
      </c>
      <c r="L37" s="61">
        <v>69</v>
      </c>
    </row>
    <row r="38" spans="1:12" ht="18.75" x14ac:dyDescent="0.3">
      <c r="A38" s="107">
        <v>2220</v>
      </c>
      <c r="B38" s="108">
        <v>6253</v>
      </c>
      <c r="C38" s="107" t="s">
        <v>127</v>
      </c>
      <c r="D38" s="107"/>
      <c r="E38" s="107" t="s">
        <v>128</v>
      </c>
      <c r="F38" s="107" t="s">
        <v>122</v>
      </c>
      <c r="G38" s="107" t="s">
        <v>18</v>
      </c>
      <c r="H38" s="107" t="s">
        <v>29</v>
      </c>
      <c r="I38" s="60" t="s">
        <v>30</v>
      </c>
      <c r="L38" s="61">
        <v>35</v>
      </c>
    </row>
    <row r="39" spans="1:12" ht="18.75" x14ac:dyDescent="0.3">
      <c r="A39" s="107">
        <v>2305</v>
      </c>
      <c r="B39" s="108">
        <v>6137</v>
      </c>
      <c r="C39" s="107" t="s">
        <v>129</v>
      </c>
      <c r="D39" s="107" t="s">
        <v>130</v>
      </c>
      <c r="E39" s="107" t="s">
        <v>131</v>
      </c>
      <c r="F39" s="107" t="s">
        <v>122</v>
      </c>
      <c r="G39" s="107" t="s">
        <v>18</v>
      </c>
      <c r="H39" s="107" t="s">
        <v>19</v>
      </c>
      <c r="I39" s="60" t="s">
        <v>20</v>
      </c>
      <c r="L39" s="61">
        <v>31</v>
      </c>
    </row>
    <row r="40" spans="1:12" ht="18.75" x14ac:dyDescent="0.3">
      <c r="A40" s="107">
        <v>2205</v>
      </c>
      <c r="B40" s="108">
        <v>6364</v>
      </c>
      <c r="C40" s="107" t="s">
        <v>132</v>
      </c>
      <c r="D40" s="107"/>
      <c r="E40" s="107" t="s">
        <v>133</v>
      </c>
      <c r="F40" s="107" t="s">
        <v>122</v>
      </c>
      <c r="G40" s="107" t="s">
        <v>18</v>
      </c>
      <c r="H40" s="107" t="s">
        <v>134</v>
      </c>
      <c r="I40" s="60" t="s">
        <v>30</v>
      </c>
      <c r="L40" s="61">
        <v>0</v>
      </c>
    </row>
    <row r="41" spans="1:12" ht="18.75" x14ac:dyDescent="0.3">
      <c r="A41" s="107">
        <v>2304</v>
      </c>
      <c r="B41" s="108">
        <v>4799</v>
      </c>
      <c r="C41" s="107" t="s">
        <v>135</v>
      </c>
      <c r="D41" s="107"/>
      <c r="E41" s="107" t="s">
        <v>136</v>
      </c>
      <c r="F41" s="107" t="s">
        <v>137</v>
      </c>
      <c r="G41" s="107" t="s">
        <v>18</v>
      </c>
      <c r="H41" s="107" t="s">
        <v>19</v>
      </c>
      <c r="I41" s="60" t="s">
        <v>20</v>
      </c>
      <c r="L41" s="61">
        <v>55</v>
      </c>
    </row>
    <row r="42" spans="1:12" ht="18.75" x14ac:dyDescent="0.3">
      <c r="A42" s="107">
        <v>2302</v>
      </c>
      <c r="B42" s="108">
        <v>6289</v>
      </c>
      <c r="C42" s="107" t="s">
        <v>138</v>
      </c>
      <c r="D42" s="107"/>
      <c r="E42" s="107" t="s">
        <v>139</v>
      </c>
      <c r="F42" s="107" t="s">
        <v>140</v>
      </c>
      <c r="G42" s="107" t="s">
        <v>18</v>
      </c>
      <c r="H42" s="107" t="s">
        <v>19</v>
      </c>
      <c r="I42" s="60" t="s">
        <v>20</v>
      </c>
      <c r="L42" s="61">
        <v>52</v>
      </c>
    </row>
    <row r="43" spans="1:12" ht="18.75" x14ac:dyDescent="0.3">
      <c r="A43" s="107">
        <v>2215</v>
      </c>
      <c r="B43" s="108">
        <v>6371</v>
      </c>
      <c r="C43" s="107" t="s">
        <v>141</v>
      </c>
      <c r="D43" s="107" t="s">
        <v>142</v>
      </c>
      <c r="E43" s="107" t="s">
        <v>143</v>
      </c>
      <c r="F43" s="107" t="s">
        <v>140</v>
      </c>
      <c r="G43" s="107" t="s">
        <v>18</v>
      </c>
      <c r="H43" s="107" t="s">
        <v>29</v>
      </c>
      <c r="I43" s="60" t="s">
        <v>30</v>
      </c>
      <c r="L43" s="61">
        <v>50</v>
      </c>
    </row>
    <row r="44" spans="1:12" ht="18.75" x14ac:dyDescent="0.3">
      <c r="A44" s="107">
        <v>2204</v>
      </c>
      <c r="B44" s="108">
        <v>6240</v>
      </c>
      <c r="C44" s="107" t="s">
        <v>144</v>
      </c>
      <c r="D44" s="107" t="s">
        <v>145</v>
      </c>
      <c r="E44" s="107" t="s">
        <v>146</v>
      </c>
      <c r="F44" s="107" t="s">
        <v>140</v>
      </c>
      <c r="G44" s="107" t="s">
        <v>18</v>
      </c>
      <c r="H44" s="107" t="s">
        <v>29</v>
      </c>
      <c r="I44" s="60" t="s">
        <v>30</v>
      </c>
      <c r="L44" s="61">
        <v>46</v>
      </c>
    </row>
    <row r="45" spans="1:12" ht="18.75" x14ac:dyDescent="0.3">
      <c r="A45" s="107">
        <v>2202</v>
      </c>
      <c r="B45" s="108"/>
      <c r="C45" s="107" t="s">
        <v>147</v>
      </c>
      <c r="D45" s="107"/>
      <c r="E45" s="107" t="s">
        <v>148</v>
      </c>
      <c r="F45" s="107"/>
      <c r="G45" s="107" t="s">
        <v>18</v>
      </c>
      <c r="H45" s="107" t="s">
        <v>29</v>
      </c>
      <c r="I45" s="60" t="s">
        <v>30</v>
      </c>
      <c r="L45" s="61">
        <v>43</v>
      </c>
    </row>
    <row r="46" spans="1:12" ht="18.75" x14ac:dyDescent="0.3">
      <c r="A46" s="107">
        <v>4402</v>
      </c>
      <c r="B46" s="108">
        <v>6330</v>
      </c>
      <c r="C46" s="107" t="s">
        <v>149</v>
      </c>
      <c r="D46" s="107" t="s">
        <v>150</v>
      </c>
      <c r="E46" s="107" t="s">
        <v>151</v>
      </c>
      <c r="F46" s="107" t="s">
        <v>152</v>
      </c>
      <c r="G46" s="107" t="s">
        <v>153</v>
      </c>
      <c r="H46" s="107" t="s">
        <v>154</v>
      </c>
      <c r="I46" s="60" t="s">
        <v>155</v>
      </c>
      <c r="L46" s="61">
        <v>66</v>
      </c>
    </row>
    <row r="47" spans="1:12" ht="18.75" x14ac:dyDescent="0.3">
      <c r="A47" s="107">
        <v>4503</v>
      </c>
      <c r="B47" s="108">
        <v>5699</v>
      </c>
      <c r="C47" s="107" t="s">
        <v>156</v>
      </c>
      <c r="D47" s="107" t="s">
        <v>157</v>
      </c>
      <c r="E47" s="107" t="s">
        <v>158</v>
      </c>
      <c r="F47" s="107" t="s">
        <v>152</v>
      </c>
      <c r="G47" s="107" t="s">
        <v>153</v>
      </c>
      <c r="H47" s="107" t="s">
        <v>159</v>
      </c>
      <c r="I47" s="60" t="s">
        <v>155</v>
      </c>
      <c r="L47" s="61">
        <v>60</v>
      </c>
    </row>
    <row r="48" spans="1:12" ht="18.75" x14ac:dyDescent="0.3">
      <c r="A48" s="107">
        <v>4703</v>
      </c>
      <c r="B48" s="108">
        <v>5823</v>
      </c>
      <c r="C48" s="107" t="s">
        <v>160</v>
      </c>
      <c r="D48" s="107" t="s">
        <v>161</v>
      </c>
      <c r="E48" s="107" t="s">
        <v>162</v>
      </c>
      <c r="F48" s="107" t="s">
        <v>152</v>
      </c>
      <c r="G48" s="107" t="s">
        <v>153</v>
      </c>
      <c r="H48" s="107" t="s">
        <v>163</v>
      </c>
      <c r="I48" s="60" t="s">
        <v>155</v>
      </c>
      <c r="L48" s="61">
        <v>59</v>
      </c>
    </row>
    <row r="49" spans="1:12" ht="18.75" x14ac:dyDescent="0.3">
      <c r="A49" s="107">
        <v>4504</v>
      </c>
      <c r="B49" s="108">
        <v>5696</v>
      </c>
      <c r="C49" s="107" t="s">
        <v>164</v>
      </c>
      <c r="D49" s="107"/>
      <c r="E49" s="107" t="s">
        <v>165</v>
      </c>
      <c r="F49" s="107" t="s">
        <v>152</v>
      </c>
      <c r="G49" s="107" t="s">
        <v>153</v>
      </c>
      <c r="H49" s="107" t="s">
        <v>159</v>
      </c>
      <c r="I49" s="60" t="s">
        <v>155</v>
      </c>
      <c r="L49" s="61">
        <v>52</v>
      </c>
    </row>
    <row r="50" spans="1:12" ht="18.75" x14ac:dyDescent="0.3">
      <c r="A50" s="107">
        <v>4401</v>
      </c>
      <c r="B50" s="108">
        <v>6311</v>
      </c>
      <c r="C50" s="107" t="s">
        <v>166</v>
      </c>
      <c r="D50" s="107" t="s">
        <v>167</v>
      </c>
      <c r="E50" s="107" t="s">
        <v>168</v>
      </c>
      <c r="F50" s="107" t="s">
        <v>152</v>
      </c>
      <c r="G50" s="107" t="s">
        <v>153</v>
      </c>
      <c r="H50" s="107" t="s">
        <v>154</v>
      </c>
      <c r="I50" s="60" t="s">
        <v>155</v>
      </c>
      <c r="L50" s="61">
        <v>48</v>
      </c>
    </row>
    <row r="51" spans="1:12" ht="18.75" x14ac:dyDescent="0.3">
      <c r="A51" s="107">
        <v>4701</v>
      </c>
      <c r="B51" s="108">
        <v>6422</v>
      </c>
      <c r="C51" s="107" t="s">
        <v>169</v>
      </c>
      <c r="D51" s="107"/>
      <c r="E51" s="107" t="s">
        <v>170</v>
      </c>
      <c r="F51" s="107" t="s">
        <v>152</v>
      </c>
      <c r="G51" s="107" t="s">
        <v>153</v>
      </c>
      <c r="H51" s="107" t="s">
        <v>163</v>
      </c>
      <c r="I51" s="60" t="s">
        <v>155</v>
      </c>
      <c r="L51" s="61">
        <v>42</v>
      </c>
    </row>
    <row r="52" spans="1:12" ht="18.75" x14ac:dyDescent="0.3">
      <c r="A52" s="107">
        <v>4502</v>
      </c>
      <c r="B52" s="108">
        <v>5456</v>
      </c>
      <c r="C52" s="107" t="s">
        <v>171</v>
      </c>
      <c r="D52" s="107"/>
      <c r="E52" s="107" t="s">
        <v>172</v>
      </c>
      <c r="F52" s="107" t="s">
        <v>173</v>
      </c>
      <c r="G52" s="107" t="s">
        <v>153</v>
      </c>
      <c r="H52" s="107" t="s">
        <v>159</v>
      </c>
      <c r="I52" s="60" t="s">
        <v>155</v>
      </c>
      <c r="L52" s="61">
        <v>72</v>
      </c>
    </row>
    <row r="53" spans="1:12" ht="18.75" x14ac:dyDescent="0.3">
      <c r="A53" s="107">
        <v>4501</v>
      </c>
      <c r="B53" s="108">
        <v>6145</v>
      </c>
      <c r="C53" s="107" t="s">
        <v>174</v>
      </c>
      <c r="D53" s="107"/>
      <c r="E53" s="107" t="s">
        <v>175</v>
      </c>
      <c r="F53" s="107" t="s">
        <v>176</v>
      </c>
      <c r="G53" s="107" t="s">
        <v>153</v>
      </c>
      <c r="H53" s="107" t="s">
        <v>159</v>
      </c>
      <c r="I53" s="60" t="s">
        <v>155</v>
      </c>
      <c r="L53" s="61">
        <v>50</v>
      </c>
    </row>
    <row r="54" spans="1:12" ht="18.75" x14ac:dyDescent="0.3">
      <c r="A54" s="107">
        <v>4702</v>
      </c>
      <c r="B54" s="108">
        <v>5105</v>
      </c>
      <c r="C54" s="107" t="s">
        <v>177</v>
      </c>
      <c r="D54" s="107"/>
      <c r="E54" s="107" t="s">
        <v>178</v>
      </c>
      <c r="F54" s="107" t="s">
        <v>179</v>
      </c>
      <c r="G54" s="107" t="s">
        <v>153</v>
      </c>
      <c r="H54" s="107" t="s">
        <v>163</v>
      </c>
      <c r="I54" s="60" t="s">
        <v>155</v>
      </c>
      <c r="L54" s="61">
        <v>80</v>
      </c>
    </row>
    <row r="55" spans="1:12" ht="18.75" x14ac:dyDescent="0.3">
      <c r="A55" s="107">
        <v>3504</v>
      </c>
      <c r="B55" s="108">
        <v>5427</v>
      </c>
      <c r="C55" s="107" t="s">
        <v>180</v>
      </c>
      <c r="D55" s="107"/>
      <c r="E55" s="107" t="s">
        <v>181</v>
      </c>
      <c r="F55" s="107" t="s">
        <v>17</v>
      </c>
      <c r="G55" s="107" t="s">
        <v>182</v>
      </c>
      <c r="H55" s="107" t="s">
        <v>159</v>
      </c>
      <c r="I55" s="60" t="s">
        <v>183</v>
      </c>
      <c r="L55" s="61">
        <v>62</v>
      </c>
    </row>
    <row r="56" spans="1:12" ht="18.75" x14ac:dyDescent="0.3">
      <c r="A56" s="107">
        <v>3503</v>
      </c>
      <c r="B56" s="108">
        <v>6124</v>
      </c>
      <c r="C56" s="107" t="s">
        <v>184</v>
      </c>
      <c r="D56" s="107"/>
      <c r="E56" s="107" t="s">
        <v>185</v>
      </c>
      <c r="F56" s="107" t="s">
        <v>17</v>
      </c>
      <c r="G56" s="107" t="s">
        <v>182</v>
      </c>
      <c r="H56" s="107" t="s">
        <v>159</v>
      </c>
      <c r="I56" s="60" t="s">
        <v>183</v>
      </c>
      <c r="L56" s="61">
        <v>58</v>
      </c>
    </row>
    <row r="57" spans="1:12" ht="18.75" x14ac:dyDescent="0.3">
      <c r="A57" s="107">
        <v>3404</v>
      </c>
      <c r="B57" s="108">
        <v>6595</v>
      </c>
      <c r="C57" s="107" t="s">
        <v>186</v>
      </c>
      <c r="D57" s="107"/>
      <c r="E57" s="107" t="s">
        <v>187</v>
      </c>
      <c r="F57" s="107" t="s">
        <v>17</v>
      </c>
      <c r="G57" s="107" t="s">
        <v>182</v>
      </c>
      <c r="H57" s="107" t="s">
        <v>154</v>
      </c>
      <c r="I57" s="60" t="s">
        <v>183</v>
      </c>
      <c r="L57" s="61">
        <v>55</v>
      </c>
    </row>
    <row r="58" spans="1:12" ht="18.75" x14ac:dyDescent="0.3">
      <c r="A58" s="107">
        <v>3405</v>
      </c>
      <c r="B58" s="108">
        <v>6409</v>
      </c>
      <c r="C58" s="107" t="s">
        <v>188</v>
      </c>
      <c r="D58" s="107" t="s">
        <v>189</v>
      </c>
      <c r="E58" s="107" t="s">
        <v>190</v>
      </c>
      <c r="F58" s="107" t="s">
        <v>41</v>
      </c>
      <c r="G58" s="107" t="s">
        <v>182</v>
      </c>
      <c r="H58" s="107" t="s">
        <v>154</v>
      </c>
      <c r="I58" s="60" t="s">
        <v>183</v>
      </c>
      <c r="L58" s="61">
        <v>60</v>
      </c>
    </row>
    <row r="59" spans="1:12" ht="18.75" x14ac:dyDescent="0.3">
      <c r="A59" s="107">
        <v>3505</v>
      </c>
      <c r="B59" s="108">
        <v>6291</v>
      </c>
      <c r="C59" s="107" t="s">
        <v>191</v>
      </c>
      <c r="D59" s="107"/>
      <c r="E59" s="107" t="s">
        <v>192</v>
      </c>
      <c r="F59" s="107" t="s">
        <v>41</v>
      </c>
      <c r="G59" s="107" t="s">
        <v>182</v>
      </c>
      <c r="H59" s="107" t="s">
        <v>159</v>
      </c>
      <c r="I59" s="60" t="s">
        <v>183</v>
      </c>
      <c r="L59" s="61">
        <v>56</v>
      </c>
    </row>
    <row r="60" spans="1:12" ht="18.75" x14ac:dyDescent="0.3">
      <c r="A60" s="107">
        <v>3403</v>
      </c>
      <c r="B60" s="108">
        <v>4950</v>
      </c>
      <c r="C60" s="107" t="s">
        <v>193</v>
      </c>
      <c r="D60" s="107"/>
      <c r="E60" s="107" t="s">
        <v>194</v>
      </c>
      <c r="F60" s="107" t="s">
        <v>195</v>
      </c>
      <c r="G60" s="107" t="s">
        <v>182</v>
      </c>
      <c r="H60" s="107" t="s">
        <v>154</v>
      </c>
      <c r="I60" s="60" t="s">
        <v>183</v>
      </c>
      <c r="L60" s="61">
        <v>75</v>
      </c>
    </row>
    <row r="61" spans="1:12" ht="18.75" x14ac:dyDescent="0.3">
      <c r="A61" s="107">
        <v>3703</v>
      </c>
      <c r="B61" s="108">
        <v>4946</v>
      </c>
      <c r="C61" s="107" t="s">
        <v>196</v>
      </c>
      <c r="D61" s="107"/>
      <c r="E61" s="107" t="s">
        <v>197</v>
      </c>
      <c r="F61" s="107" t="s">
        <v>195</v>
      </c>
      <c r="G61" s="107" t="s">
        <v>182</v>
      </c>
      <c r="H61" s="107" t="s">
        <v>163</v>
      </c>
      <c r="I61" s="60" t="s">
        <v>155</v>
      </c>
      <c r="L61" s="61">
        <v>70</v>
      </c>
    </row>
    <row r="62" spans="1:12" ht="18.75" x14ac:dyDescent="0.3">
      <c r="A62" s="107">
        <v>3402</v>
      </c>
      <c r="B62" s="108">
        <v>4944</v>
      </c>
      <c r="C62" s="107" t="s">
        <v>198</v>
      </c>
      <c r="D62" s="107" t="s">
        <v>199</v>
      </c>
      <c r="E62" s="107" t="s">
        <v>200</v>
      </c>
      <c r="F62" s="107" t="s">
        <v>195</v>
      </c>
      <c r="G62" s="107" t="s">
        <v>182</v>
      </c>
      <c r="H62" s="107" t="s">
        <v>154</v>
      </c>
      <c r="I62" s="60" t="s">
        <v>183</v>
      </c>
      <c r="L62" s="61">
        <v>67</v>
      </c>
    </row>
    <row r="63" spans="1:12" ht="18.75" x14ac:dyDescent="0.3">
      <c r="A63" s="107">
        <v>3501</v>
      </c>
      <c r="B63" s="108">
        <v>4945</v>
      </c>
      <c r="C63" s="107" t="s">
        <v>201</v>
      </c>
      <c r="D63" s="107" t="s">
        <v>202</v>
      </c>
      <c r="E63" s="107" t="s">
        <v>203</v>
      </c>
      <c r="F63" s="107" t="s">
        <v>195</v>
      </c>
      <c r="G63" s="107" t="s">
        <v>182</v>
      </c>
      <c r="H63" s="107" t="s">
        <v>159</v>
      </c>
      <c r="I63" s="60" t="s">
        <v>183</v>
      </c>
      <c r="L63" s="61">
        <v>66</v>
      </c>
    </row>
    <row r="64" spans="1:12" ht="18.75" x14ac:dyDescent="0.3">
      <c r="A64" s="107">
        <v>3506</v>
      </c>
      <c r="B64" s="108">
        <v>4949</v>
      </c>
      <c r="C64" s="107" t="s">
        <v>204</v>
      </c>
      <c r="D64" s="107"/>
      <c r="E64" s="107" t="s">
        <v>205</v>
      </c>
      <c r="F64" s="107" t="s">
        <v>195</v>
      </c>
      <c r="G64" s="107" t="s">
        <v>182</v>
      </c>
      <c r="H64" s="107" t="s">
        <v>159</v>
      </c>
      <c r="I64" s="60" t="s">
        <v>183</v>
      </c>
      <c r="L64" s="61">
        <v>63</v>
      </c>
    </row>
    <row r="65" spans="1:12" ht="18.75" x14ac:dyDescent="0.3">
      <c r="A65" s="107">
        <v>3601</v>
      </c>
      <c r="B65" s="108">
        <v>4948</v>
      </c>
      <c r="C65" s="107" t="s">
        <v>206</v>
      </c>
      <c r="D65" s="107"/>
      <c r="E65" s="107" t="s">
        <v>207</v>
      </c>
      <c r="F65" s="107" t="s">
        <v>195</v>
      </c>
      <c r="G65" s="107" t="s">
        <v>182</v>
      </c>
      <c r="H65" s="107" t="s">
        <v>208</v>
      </c>
      <c r="I65" s="60" t="s">
        <v>183</v>
      </c>
      <c r="L65" s="61">
        <v>60</v>
      </c>
    </row>
    <row r="66" spans="1:12" ht="18.75" x14ac:dyDescent="0.3">
      <c r="A66" s="107">
        <v>3605</v>
      </c>
      <c r="B66" s="108">
        <v>6591</v>
      </c>
      <c r="C66" s="107" t="s">
        <v>209</v>
      </c>
      <c r="D66" s="107" t="s">
        <v>210</v>
      </c>
      <c r="E66" s="107" t="s">
        <v>211</v>
      </c>
      <c r="F66" s="107" t="s">
        <v>195</v>
      </c>
      <c r="G66" s="107" t="s">
        <v>182</v>
      </c>
      <c r="H66" s="107" t="s">
        <v>208</v>
      </c>
      <c r="I66" s="60" t="s">
        <v>183</v>
      </c>
      <c r="L66" s="61">
        <v>60</v>
      </c>
    </row>
    <row r="67" spans="1:12" ht="18.75" x14ac:dyDescent="0.3">
      <c r="A67" s="107">
        <v>3502</v>
      </c>
      <c r="B67" s="108">
        <v>4943</v>
      </c>
      <c r="C67" s="107" t="s">
        <v>212</v>
      </c>
      <c r="D67" s="107"/>
      <c r="E67" s="107" t="s">
        <v>213</v>
      </c>
      <c r="F67" s="107" t="s">
        <v>195</v>
      </c>
      <c r="G67" s="107" t="s">
        <v>182</v>
      </c>
      <c r="H67" s="107" t="s">
        <v>159</v>
      </c>
      <c r="I67" s="60" t="s">
        <v>183</v>
      </c>
      <c r="L67" s="61">
        <v>59</v>
      </c>
    </row>
    <row r="68" spans="1:12" ht="18.75" x14ac:dyDescent="0.3">
      <c r="A68" s="107">
        <v>3702</v>
      </c>
      <c r="B68" s="108">
        <v>5100</v>
      </c>
      <c r="C68" s="107" t="s">
        <v>214</v>
      </c>
      <c r="D68" s="107" t="s">
        <v>215</v>
      </c>
      <c r="E68" s="107" t="s">
        <v>216</v>
      </c>
      <c r="F68" s="107" t="s">
        <v>72</v>
      </c>
      <c r="G68" s="107" t="s">
        <v>182</v>
      </c>
      <c r="H68" s="107" t="s">
        <v>163</v>
      </c>
      <c r="I68" s="60" t="s">
        <v>155</v>
      </c>
      <c r="L68" s="61">
        <v>0</v>
      </c>
    </row>
    <row r="69" spans="1:12" ht="18.75" x14ac:dyDescent="0.3">
      <c r="A69" s="107">
        <v>3701</v>
      </c>
      <c r="B69" s="108">
        <v>6222</v>
      </c>
      <c r="C69" s="107" t="s">
        <v>217</v>
      </c>
      <c r="D69" s="107"/>
      <c r="E69" s="107" t="s">
        <v>218</v>
      </c>
      <c r="F69" s="107" t="s">
        <v>81</v>
      </c>
      <c r="G69" s="107" t="s">
        <v>182</v>
      </c>
      <c r="H69" s="107" t="s">
        <v>163</v>
      </c>
      <c r="I69" s="60" t="s">
        <v>155</v>
      </c>
      <c r="L69" s="61">
        <v>62</v>
      </c>
    </row>
    <row r="70" spans="1:12" ht="18.75" x14ac:dyDescent="0.3">
      <c r="A70" s="107">
        <v>3604</v>
      </c>
      <c r="B70" s="108">
        <v>5008</v>
      </c>
      <c r="C70" s="107" t="s">
        <v>219</v>
      </c>
      <c r="D70" s="107" t="s">
        <v>220</v>
      </c>
      <c r="E70" s="107" t="s">
        <v>221</v>
      </c>
      <c r="F70" s="107" t="s">
        <v>81</v>
      </c>
      <c r="G70" s="107" t="s">
        <v>182</v>
      </c>
      <c r="H70" s="107" t="s">
        <v>208</v>
      </c>
      <c r="I70" s="60" t="s">
        <v>183</v>
      </c>
      <c r="L70" s="61">
        <v>57</v>
      </c>
    </row>
    <row r="71" spans="1:12" ht="18.75" x14ac:dyDescent="0.3">
      <c r="A71" s="107">
        <v>3401</v>
      </c>
      <c r="B71" s="108">
        <v>5963</v>
      </c>
      <c r="C71" s="107" t="s">
        <v>222</v>
      </c>
      <c r="D71" s="107" t="s">
        <v>223</v>
      </c>
      <c r="E71" s="107" t="s">
        <v>224</v>
      </c>
      <c r="F71" s="107" t="s">
        <v>107</v>
      </c>
      <c r="G71" s="107" t="s">
        <v>182</v>
      </c>
      <c r="H71" s="107" t="s">
        <v>154</v>
      </c>
      <c r="I71" s="60" t="s">
        <v>183</v>
      </c>
      <c r="L71" s="61">
        <v>50</v>
      </c>
    </row>
    <row r="72" spans="1:12" ht="18.75" x14ac:dyDescent="0.3">
      <c r="A72" s="107">
        <v>3406</v>
      </c>
      <c r="B72" s="108">
        <v>6478</v>
      </c>
      <c r="C72" s="107" t="s">
        <v>225</v>
      </c>
      <c r="D72" s="107"/>
      <c r="E72" s="107" t="s">
        <v>226</v>
      </c>
      <c r="F72" s="107" t="s">
        <v>122</v>
      </c>
      <c r="G72" s="107" t="s">
        <v>182</v>
      </c>
      <c r="H72" s="107" t="s">
        <v>154</v>
      </c>
      <c r="I72" s="60" t="s">
        <v>183</v>
      </c>
      <c r="L72" s="61">
        <v>78</v>
      </c>
    </row>
    <row r="73" spans="1:12" ht="18.75" x14ac:dyDescent="0.3">
      <c r="A73" s="107">
        <v>3606</v>
      </c>
      <c r="B73" s="108">
        <v>6003</v>
      </c>
      <c r="C73" s="107" t="s">
        <v>227</v>
      </c>
      <c r="D73" s="107"/>
      <c r="E73" s="107" t="s">
        <v>228</v>
      </c>
      <c r="F73" s="107" t="s">
        <v>122</v>
      </c>
      <c r="G73" s="107" t="s">
        <v>182</v>
      </c>
      <c r="H73" s="107" t="s">
        <v>208</v>
      </c>
      <c r="I73" s="60" t="s">
        <v>183</v>
      </c>
      <c r="L73" s="61">
        <v>62</v>
      </c>
    </row>
    <row r="74" spans="1:12" ht="18.75" x14ac:dyDescent="0.3">
      <c r="A74" s="107">
        <v>3602</v>
      </c>
      <c r="B74" s="108">
        <v>6237</v>
      </c>
      <c r="C74" s="107" t="s">
        <v>229</v>
      </c>
      <c r="D74" s="107"/>
      <c r="E74" s="107" t="s">
        <v>230</v>
      </c>
      <c r="F74" s="107" t="s">
        <v>137</v>
      </c>
      <c r="G74" s="107" t="s">
        <v>182</v>
      </c>
      <c r="H74" s="107" t="s">
        <v>208</v>
      </c>
      <c r="I74" s="60" t="s">
        <v>183</v>
      </c>
      <c r="L74" s="61">
        <v>73</v>
      </c>
    </row>
    <row r="75" spans="1:12" ht="18.75" x14ac:dyDescent="0.3">
      <c r="A75" s="107">
        <v>3603</v>
      </c>
      <c r="B75" s="108">
        <v>6328</v>
      </c>
      <c r="C75" s="107" t="s">
        <v>231</v>
      </c>
      <c r="D75" s="107" t="s">
        <v>232</v>
      </c>
      <c r="E75" s="107" t="s">
        <v>233</v>
      </c>
      <c r="F75" s="107"/>
      <c r="G75" s="107" t="s">
        <v>182</v>
      </c>
      <c r="H75" s="107" t="s">
        <v>208</v>
      </c>
      <c r="I75" s="60" t="s">
        <v>183</v>
      </c>
      <c r="L75" s="61">
        <v>72</v>
      </c>
    </row>
    <row r="76" spans="1:12" ht="18.75" x14ac:dyDescent="0.3">
      <c r="A76" s="107">
        <v>1106</v>
      </c>
      <c r="B76" s="108">
        <v>5501</v>
      </c>
      <c r="C76" s="107" t="s">
        <v>234</v>
      </c>
      <c r="D76" s="107"/>
      <c r="E76" s="107" t="s">
        <v>235</v>
      </c>
      <c r="F76" s="107" t="s">
        <v>28</v>
      </c>
      <c r="G76" s="107" t="s">
        <v>236</v>
      </c>
      <c r="H76" s="107" t="s">
        <v>237</v>
      </c>
      <c r="I76" s="60" t="s">
        <v>238</v>
      </c>
      <c r="L76" s="61">
        <v>53</v>
      </c>
    </row>
    <row r="77" spans="1:12" ht="18.75" x14ac:dyDescent="0.3">
      <c r="A77" s="107">
        <v>1115</v>
      </c>
      <c r="B77" s="108">
        <v>5236</v>
      </c>
      <c r="C77" s="107" t="s">
        <v>239</v>
      </c>
      <c r="D77" s="107"/>
      <c r="E77" s="107" t="s">
        <v>240</v>
      </c>
      <c r="F77" s="107" t="s">
        <v>28</v>
      </c>
      <c r="G77" s="107" t="s">
        <v>236</v>
      </c>
      <c r="H77" s="107" t="s">
        <v>237</v>
      </c>
      <c r="I77" s="60" t="s">
        <v>238</v>
      </c>
      <c r="L77" s="61">
        <v>39</v>
      </c>
    </row>
    <row r="78" spans="1:12" ht="18.75" x14ac:dyDescent="0.3">
      <c r="A78" s="107">
        <v>1118</v>
      </c>
      <c r="B78" s="108">
        <v>6174</v>
      </c>
      <c r="C78" s="107" t="s">
        <v>241</v>
      </c>
      <c r="D78" s="107"/>
      <c r="E78" s="107" t="s">
        <v>242</v>
      </c>
      <c r="F78" s="107" t="s">
        <v>28</v>
      </c>
      <c r="G78" s="107" t="s">
        <v>236</v>
      </c>
      <c r="H78" s="107" t="s">
        <v>237</v>
      </c>
      <c r="I78" s="60" t="s">
        <v>238</v>
      </c>
      <c r="L78" s="61">
        <v>0</v>
      </c>
    </row>
    <row r="79" spans="1:12" ht="18.75" x14ac:dyDescent="0.3">
      <c r="A79" s="107">
        <v>1107</v>
      </c>
      <c r="B79" s="108">
        <v>6418</v>
      </c>
      <c r="C79" s="107" t="s">
        <v>243</v>
      </c>
      <c r="D79" s="107"/>
      <c r="E79" s="107" t="s">
        <v>244</v>
      </c>
      <c r="F79" s="107" t="s">
        <v>245</v>
      </c>
      <c r="G79" s="107" t="s">
        <v>236</v>
      </c>
      <c r="H79" s="107" t="s">
        <v>237</v>
      </c>
      <c r="I79" s="60" t="s">
        <v>238</v>
      </c>
      <c r="L79" s="61">
        <v>57</v>
      </c>
    </row>
    <row r="80" spans="1:12" ht="18.75" x14ac:dyDescent="0.3">
      <c r="A80" s="107">
        <v>1114</v>
      </c>
      <c r="B80" s="108">
        <v>6035</v>
      </c>
      <c r="C80" s="107" t="s">
        <v>246</v>
      </c>
      <c r="D80" s="107"/>
      <c r="E80" s="107" t="s">
        <v>247</v>
      </c>
      <c r="F80" s="107" t="s">
        <v>41</v>
      </c>
      <c r="G80" s="107" t="s">
        <v>236</v>
      </c>
      <c r="H80" s="107" t="s">
        <v>237</v>
      </c>
      <c r="I80" s="60" t="s">
        <v>238</v>
      </c>
      <c r="L80" s="61">
        <v>53</v>
      </c>
    </row>
    <row r="81" spans="1:12" ht="18.75" x14ac:dyDescent="0.3">
      <c r="A81" s="107">
        <v>1110</v>
      </c>
      <c r="B81" s="108">
        <v>6356</v>
      </c>
      <c r="C81" s="107" t="s">
        <v>248</v>
      </c>
      <c r="D81" s="107"/>
      <c r="E81" s="107" t="s">
        <v>249</v>
      </c>
      <c r="F81" s="107" t="s">
        <v>68</v>
      </c>
      <c r="G81" s="107" t="s">
        <v>236</v>
      </c>
      <c r="H81" s="107" t="s">
        <v>237</v>
      </c>
      <c r="I81" s="60" t="s">
        <v>238</v>
      </c>
      <c r="L81" s="61">
        <v>55</v>
      </c>
    </row>
    <row r="82" spans="1:12" ht="18.75" x14ac:dyDescent="0.3">
      <c r="A82" s="107">
        <v>1117</v>
      </c>
      <c r="B82" s="108">
        <v>6209</v>
      </c>
      <c r="C82" s="107" t="s">
        <v>250</v>
      </c>
      <c r="D82" s="107"/>
      <c r="E82" s="107" t="s">
        <v>251</v>
      </c>
      <c r="F82" s="107" t="s">
        <v>68</v>
      </c>
      <c r="G82" s="107" t="s">
        <v>236</v>
      </c>
      <c r="H82" s="107" t="s">
        <v>237</v>
      </c>
      <c r="I82" s="60" t="s">
        <v>238</v>
      </c>
      <c r="L82" s="61">
        <v>43</v>
      </c>
    </row>
    <row r="83" spans="1:12" ht="18.75" x14ac:dyDescent="0.3">
      <c r="A83" s="107">
        <v>1109</v>
      </c>
      <c r="B83" s="108">
        <v>5821</v>
      </c>
      <c r="C83" s="107" t="s">
        <v>252</v>
      </c>
      <c r="D83" s="107" t="s">
        <v>253</v>
      </c>
      <c r="E83" s="107" t="s">
        <v>254</v>
      </c>
      <c r="F83" s="107" t="s">
        <v>81</v>
      </c>
      <c r="G83" s="107" t="s">
        <v>236</v>
      </c>
      <c r="H83" s="107" t="s">
        <v>237</v>
      </c>
      <c r="I83" s="60" t="s">
        <v>238</v>
      </c>
      <c r="L83" s="61">
        <v>68</v>
      </c>
    </row>
    <row r="84" spans="1:12" ht="18.75" x14ac:dyDescent="0.3">
      <c r="A84" s="107">
        <v>1113</v>
      </c>
      <c r="B84" s="108">
        <v>6184</v>
      </c>
      <c r="C84" s="107" t="s">
        <v>255</v>
      </c>
      <c r="D84" s="107"/>
      <c r="E84" s="107" t="s">
        <v>256</v>
      </c>
      <c r="F84" s="107" t="s">
        <v>81</v>
      </c>
      <c r="G84" s="107" t="s">
        <v>236</v>
      </c>
      <c r="H84" s="107" t="s">
        <v>237</v>
      </c>
      <c r="I84" s="60" t="s">
        <v>238</v>
      </c>
      <c r="L84" s="61">
        <v>59</v>
      </c>
    </row>
    <row r="85" spans="1:12" ht="18.75" x14ac:dyDescent="0.3">
      <c r="A85" s="107">
        <v>1116</v>
      </c>
      <c r="B85" s="108">
        <v>6213</v>
      </c>
      <c r="C85" s="107" t="s">
        <v>257</v>
      </c>
      <c r="D85" s="107" t="s">
        <v>258</v>
      </c>
      <c r="E85" s="107" t="s">
        <v>259</v>
      </c>
      <c r="F85" s="107" t="s">
        <v>81</v>
      </c>
      <c r="G85" s="107" t="s">
        <v>236</v>
      </c>
      <c r="H85" s="107" t="s">
        <v>237</v>
      </c>
      <c r="I85" s="60" t="s">
        <v>238</v>
      </c>
      <c r="L85" s="61">
        <v>57</v>
      </c>
    </row>
    <row r="86" spans="1:12" ht="18.75" x14ac:dyDescent="0.3">
      <c r="A86" s="107">
        <v>1108</v>
      </c>
      <c r="B86" s="108">
        <v>6251</v>
      </c>
      <c r="C86" s="107" t="s">
        <v>260</v>
      </c>
      <c r="D86" s="107"/>
      <c r="E86" s="107" t="s">
        <v>261</v>
      </c>
      <c r="F86" s="107" t="s">
        <v>81</v>
      </c>
      <c r="G86" s="107" t="s">
        <v>236</v>
      </c>
      <c r="H86" s="107" t="s">
        <v>237</v>
      </c>
      <c r="I86" s="60" t="s">
        <v>238</v>
      </c>
      <c r="L86" s="61">
        <v>56</v>
      </c>
    </row>
    <row r="87" spans="1:12" ht="18.75" x14ac:dyDescent="0.3">
      <c r="A87" s="107">
        <v>1101</v>
      </c>
      <c r="B87" s="108">
        <v>6227</v>
      </c>
      <c r="C87" s="107" t="s">
        <v>262</v>
      </c>
      <c r="D87" s="107" t="s">
        <v>263</v>
      </c>
      <c r="E87" s="107" t="s">
        <v>264</v>
      </c>
      <c r="F87" s="107" t="s">
        <v>81</v>
      </c>
      <c r="G87" s="107" t="s">
        <v>236</v>
      </c>
      <c r="H87" s="107" t="s">
        <v>237</v>
      </c>
      <c r="I87" s="60" t="s">
        <v>238</v>
      </c>
      <c r="L87" s="61">
        <v>54</v>
      </c>
    </row>
    <row r="88" spans="1:12" ht="18.75" x14ac:dyDescent="0.3">
      <c r="A88" s="107">
        <v>1102</v>
      </c>
      <c r="B88" s="108">
        <v>5447</v>
      </c>
      <c r="C88" s="107" t="s">
        <v>265</v>
      </c>
      <c r="D88" s="107" t="s">
        <v>266</v>
      </c>
      <c r="E88" s="107" t="s">
        <v>267</v>
      </c>
      <c r="F88" s="107" t="s">
        <v>81</v>
      </c>
      <c r="G88" s="107" t="s">
        <v>236</v>
      </c>
      <c r="H88" s="107" t="s">
        <v>237</v>
      </c>
      <c r="I88" s="60" t="s">
        <v>238</v>
      </c>
      <c r="L88" s="61">
        <v>52</v>
      </c>
    </row>
    <row r="89" spans="1:12" ht="18.75" x14ac:dyDescent="0.3">
      <c r="A89" s="107">
        <v>1105</v>
      </c>
      <c r="B89" s="108">
        <v>5590</v>
      </c>
      <c r="C89" s="107" t="s">
        <v>268</v>
      </c>
      <c r="D89" s="107" t="s">
        <v>269</v>
      </c>
      <c r="E89" s="107" t="s">
        <v>270</v>
      </c>
      <c r="F89" s="107" t="s">
        <v>81</v>
      </c>
      <c r="G89" s="107" t="s">
        <v>236</v>
      </c>
      <c r="H89" s="107" t="s">
        <v>237</v>
      </c>
      <c r="I89" s="60" t="s">
        <v>238</v>
      </c>
      <c r="L89" s="61">
        <v>51</v>
      </c>
    </row>
    <row r="90" spans="1:12" ht="18.75" x14ac:dyDescent="0.3">
      <c r="A90" s="107">
        <v>1103</v>
      </c>
      <c r="B90" s="108">
        <v>6104</v>
      </c>
      <c r="C90" s="107" t="s">
        <v>271</v>
      </c>
      <c r="D90" s="107"/>
      <c r="E90" s="107" t="s">
        <v>272</v>
      </c>
      <c r="F90" s="107" t="s">
        <v>81</v>
      </c>
      <c r="G90" s="107" t="s">
        <v>236</v>
      </c>
      <c r="H90" s="107" t="s">
        <v>237</v>
      </c>
      <c r="I90" s="60" t="s">
        <v>238</v>
      </c>
      <c r="L90" s="61">
        <v>45</v>
      </c>
    </row>
    <row r="91" spans="1:12" ht="18.75" x14ac:dyDescent="0.3">
      <c r="A91" s="107">
        <v>1112</v>
      </c>
      <c r="B91" s="108">
        <v>6312</v>
      </c>
      <c r="C91" s="107" t="s">
        <v>273</v>
      </c>
      <c r="D91" s="107"/>
      <c r="E91" s="107" t="s">
        <v>274</v>
      </c>
      <c r="F91" s="107" t="s">
        <v>81</v>
      </c>
      <c r="G91" s="107" t="s">
        <v>236</v>
      </c>
      <c r="H91" s="107" t="s">
        <v>237</v>
      </c>
      <c r="I91" s="60" t="s">
        <v>238</v>
      </c>
      <c r="L91" s="61">
        <v>42</v>
      </c>
    </row>
    <row r="92" spans="1:12" ht="18.75" x14ac:dyDescent="0.3">
      <c r="A92" s="107">
        <v>1111</v>
      </c>
      <c r="B92" s="108">
        <v>5021</v>
      </c>
      <c r="C92" s="107" t="s">
        <v>275</v>
      </c>
      <c r="D92" s="107"/>
      <c r="E92" s="107" t="s">
        <v>276</v>
      </c>
      <c r="F92" s="107" t="s">
        <v>122</v>
      </c>
      <c r="G92" s="107" t="s">
        <v>236</v>
      </c>
      <c r="H92" s="107" t="s">
        <v>237</v>
      </c>
      <c r="I92" s="60" t="s">
        <v>238</v>
      </c>
      <c r="L92" s="61">
        <v>40</v>
      </c>
    </row>
    <row r="93" spans="1:12" ht="18.75" x14ac:dyDescent="0.3">
      <c r="A93" s="107">
        <v>1104</v>
      </c>
      <c r="B93" s="108">
        <v>6256</v>
      </c>
      <c r="C93" s="107" t="s">
        <v>277</v>
      </c>
      <c r="D93" s="107"/>
      <c r="E93" s="107" t="s">
        <v>278</v>
      </c>
      <c r="F93" s="107" t="s">
        <v>140</v>
      </c>
      <c r="G93" s="107" t="s">
        <v>236</v>
      </c>
      <c r="H93" s="107" t="s">
        <v>237</v>
      </c>
      <c r="I93" s="60" t="s">
        <v>238</v>
      </c>
      <c r="L93" s="61">
        <v>62</v>
      </c>
    </row>
    <row r="94" spans="1:12" ht="18.75" x14ac:dyDescent="0.3">
      <c r="A94" s="107">
        <v>5401</v>
      </c>
      <c r="B94" s="108">
        <v>5578</v>
      </c>
      <c r="C94" s="107" t="s">
        <v>279</v>
      </c>
      <c r="D94" s="107" t="s">
        <v>280</v>
      </c>
      <c r="E94" s="107" t="s">
        <v>281</v>
      </c>
      <c r="F94" s="107" t="s">
        <v>152</v>
      </c>
      <c r="G94" s="107" t="s">
        <v>282</v>
      </c>
      <c r="H94" s="107" t="s">
        <v>154</v>
      </c>
      <c r="I94" s="60" t="s">
        <v>155</v>
      </c>
      <c r="L94" s="61">
        <v>83</v>
      </c>
    </row>
    <row r="95" spans="1:12" ht="18.75" x14ac:dyDescent="0.3">
      <c r="A95" s="107">
        <v>5404</v>
      </c>
      <c r="B95" s="108">
        <v>6264</v>
      </c>
      <c r="C95" s="107" t="s">
        <v>283</v>
      </c>
      <c r="D95" s="107"/>
      <c r="E95" s="107" t="s">
        <v>284</v>
      </c>
      <c r="F95" s="107" t="s">
        <v>152</v>
      </c>
      <c r="G95" s="107" t="s">
        <v>282</v>
      </c>
      <c r="H95" s="107" t="s">
        <v>154</v>
      </c>
      <c r="I95" s="60" t="s">
        <v>155</v>
      </c>
      <c r="L95" s="61">
        <v>82</v>
      </c>
    </row>
    <row r="96" spans="1:12" ht="18.75" x14ac:dyDescent="0.3">
      <c r="A96" s="107">
        <v>5402</v>
      </c>
      <c r="B96" s="108">
        <v>5259</v>
      </c>
      <c r="C96" s="107" t="s">
        <v>285</v>
      </c>
      <c r="D96" s="107" t="s">
        <v>286</v>
      </c>
      <c r="E96" s="107" t="s">
        <v>287</v>
      </c>
      <c r="F96" s="107" t="s">
        <v>152</v>
      </c>
      <c r="G96" s="107" t="s">
        <v>282</v>
      </c>
      <c r="H96" s="107" t="s">
        <v>154</v>
      </c>
      <c r="I96" s="60" t="s">
        <v>155</v>
      </c>
      <c r="L96" s="61">
        <v>76</v>
      </c>
    </row>
    <row r="97" spans="1:12" ht="18.75" x14ac:dyDescent="0.3">
      <c r="A97" s="107">
        <v>5702</v>
      </c>
      <c r="B97" s="108">
        <v>5263</v>
      </c>
      <c r="C97" s="107" t="s">
        <v>288</v>
      </c>
      <c r="D97" s="107"/>
      <c r="E97" s="107" t="s">
        <v>289</v>
      </c>
      <c r="F97" s="107" t="s">
        <v>152</v>
      </c>
      <c r="G97" s="107" t="s">
        <v>282</v>
      </c>
      <c r="H97" s="107" t="s">
        <v>163</v>
      </c>
      <c r="I97" s="60" t="s">
        <v>155</v>
      </c>
      <c r="L97" s="61">
        <v>65</v>
      </c>
    </row>
    <row r="98" spans="1:12" ht="18.75" x14ac:dyDescent="0.3">
      <c r="A98" s="107">
        <v>5403</v>
      </c>
      <c r="B98" s="108">
        <v>6325</v>
      </c>
      <c r="C98" s="107" t="s">
        <v>290</v>
      </c>
      <c r="D98" s="107" t="s">
        <v>291</v>
      </c>
      <c r="E98" s="107" t="s">
        <v>292</v>
      </c>
      <c r="F98" s="107" t="s">
        <v>152</v>
      </c>
      <c r="G98" s="107" t="s">
        <v>282</v>
      </c>
      <c r="H98" s="107" t="s">
        <v>154</v>
      </c>
      <c r="I98" s="60" t="s">
        <v>155</v>
      </c>
      <c r="L98" s="61">
        <v>58</v>
      </c>
    </row>
    <row r="99" spans="1:12" ht="18.75" x14ac:dyDescent="0.3">
      <c r="A99" s="107">
        <v>5501</v>
      </c>
      <c r="B99" s="108">
        <v>5086</v>
      </c>
      <c r="C99" s="107" t="s">
        <v>293</v>
      </c>
      <c r="D99" s="107"/>
      <c r="E99" s="107" t="s">
        <v>294</v>
      </c>
      <c r="F99" s="107" t="s">
        <v>295</v>
      </c>
      <c r="G99" s="107" t="s">
        <v>282</v>
      </c>
      <c r="H99" s="107" t="s">
        <v>159</v>
      </c>
      <c r="I99" s="60" t="s">
        <v>155</v>
      </c>
      <c r="L99" s="61">
        <v>65</v>
      </c>
    </row>
    <row r="100" spans="1:12" ht="18.75" x14ac:dyDescent="0.3">
      <c r="A100" s="107">
        <v>5502</v>
      </c>
      <c r="B100" s="108">
        <v>5006</v>
      </c>
      <c r="C100" s="107" t="s">
        <v>296</v>
      </c>
      <c r="D100" s="107"/>
      <c r="E100" s="107" t="s">
        <v>297</v>
      </c>
      <c r="F100" s="107" t="s">
        <v>298</v>
      </c>
      <c r="G100" s="107" t="s">
        <v>282</v>
      </c>
      <c r="H100" s="107" t="s">
        <v>159</v>
      </c>
      <c r="I100" s="60" t="s">
        <v>155</v>
      </c>
      <c r="L100" s="61">
        <v>40</v>
      </c>
    </row>
    <row r="101" spans="1:12" ht="18.75" x14ac:dyDescent="0.3">
      <c r="A101" s="107">
        <v>5701</v>
      </c>
      <c r="B101" s="108">
        <v>6336</v>
      </c>
      <c r="C101" s="107" t="s">
        <v>299</v>
      </c>
      <c r="D101" s="107"/>
      <c r="E101" s="107" t="s">
        <v>300</v>
      </c>
      <c r="F101" s="107" t="s">
        <v>179</v>
      </c>
      <c r="G101" s="107" t="s">
        <v>282</v>
      </c>
      <c r="H101" s="107" t="s">
        <v>163</v>
      </c>
      <c r="I101" s="60" t="s">
        <v>155</v>
      </c>
      <c r="L101" s="61">
        <v>69</v>
      </c>
    </row>
    <row r="102" spans="1:12" ht="18.75" x14ac:dyDescent="0.3">
      <c r="A102" s="107"/>
      <c r="B102" s="108"/>
      <c r="C102" s="107"/>
      <c r="D102" s="107"/>
      <c r="E102" s="107"/>
      <c r="F102" s="107"/>
      <c r="G102" s="107"/>
      <c r="H102" s="107"/>
    </row>
    <row r="103" spans="1:12" ht="18.75" x14ac:dyDescent="0.3">
      <c r="A103" s="107"/>
      <c r="B103" s="108"/>
      <c r="C103" s="107"/>
      <c r="D103" s="107"/>
      <c r="E103" s="107"/>
      <c r="F103" s="107"/>
      <c r="G103" s="107"/>
      <c r="H103" s="107"/>
    </row>
    <row r="104" spans="1:12" ht="18.75" x14ac:dyDescent="0.3">
      <c r="A104" s="107"/>
      <c r="B104" s="108"/>
      <c r="C104" s="107"/>
      <c r="D104" s="107"/>
      <c r="E104" s="107"/>
      <c r="F104" s="107"/>
      <c r="G104" s="107"/>
      <c r="H104" s="107"/>
    </row>
    <row r="105" spans="1:12" ht="18.75" x14ac:dyDescent="0.3">
      <c r="A105" s="107"/>
      <c r="B105" s="108"/>
      <c r="C105" s="107"/>
      <c r="D105" s="107"/>
      <c r="E105" s="107"/>
      <c r="F105" s="107"/>
      <c r="G105" s="107"/>
      <c r="H105" s="107"/>
    </row>
    <row r="106" spans="1:12" ht="18.75" x14ac:dyDescent="0.3">
      <c r="A106" s="107"/>
      <c r="B106" s="108"/>
      <c r="C106" s="107"/>
      <c r="D106" s="107"/>
      <c r="E106" s="107"/>
      <c r="F106" s="107"/>
      <c r="G106" s="107"/>
      <c r="H106" s="107"/>
    </row>
    <row r="107" spans="1:12" ht="18.75" x14ac:dyDescent="0.3">
      <c r="A107" s="107"/>
      <c r="B107" s="108"/>
      <c r="C107" s="107"/>
      <c r="D107" s="107"/>
      <c r="E107" s="107"/>
      <c r="F107" s="107"/>
      <c r="G107" s="107"/>
      <c r="H107" s="107"/>
    </row>
    <row r="108" spans="1:12" ht="18.75" x14ac:dyDescent="0.3">
      <c r="A108" s="107"/>
      <c r="B108" s="108"/>
      <c r="C108" s="107"/>
      <c r="D108" s="107"/>
      <c r="E108" s="107"/>
      <c r="F108" s="107"/>
      <c r="G108" s="107"/>
      <c r="H108" s="107"/>
    </row>
    <row r="109" spans="1:12" ht="18.75" x14ac:dyDescent="0.3">
      <c r="A109" s="107"/>
      <c r="B109" s="108"/>
      <c r="C109" s="107"/>
      <c r="D109" s="107"/>
      <c r="E109" s="107"/>
      <c r="F109" s="107"/>
      <c r="G109" s="107"/>
      <c r="H109" s="107"/>
    </row>
    <row r="110" spans="1:12" ht="18.75" x14ac:dyDescent="0.3">
      <c r="A110" s="107"/>
      <c r="B110" s="108"/>
      <c r="C110" s="107"/>
      <c r="D110" s="107"/>
      <c r="E110" s="107"/>
      <c r="F110" s="107"/>
      <c r="G110" s="107"/>
      <c r="H110" s="107"/>
    </row>
    <row r="111" spans="1:12" ht="18.75" x14ac:dyDescent="0.3">
      <c r="A111" s="107"/>
      <c r="B111" s="108"/>
      <c r="C111" s="107"/>
      <c r="D111" s="107"/>
      <c r="E111" s="107"/>
      <c r="F111" s="107"/>
      <c r="G111" s="107"/>
      <c r="H111" s="107"/>
    </row>
    <row r="112" spans="1:12" ht="18.75" x14ac:dyDescent="0.3">
      <c r="A112" s="107"/>
      <c r="B112" s="108"/>
      <c r="C112" s="107"/>
      <c r="D112" s="107"/>
      <c r="E112" s="107"/>
      <c r="F112" s="107"/>
      <c r="G112" s="107"/>
      <c r="H112" s="107"/>
    </row>
    <row r="113" spans="1:8" ht="18.75" x14ac:dyDescent="0.3">
      <c r="A113" s="107"/>
      <c r="B113" s="108"/>
      <c r="C113" s="107"/>
      <c r="D113" s="107"/>
      <c r="E113" s="107"/>
      <c r="F113" s="107"/>
      <c r="G113" s="107"/>
      <c r="H113" s="107"/>
    </row>
    <row r="114" spans="1:8" ht="18.75" x14ac:dyDescent="0.3">
      <c r="A114" s="107"/>
      <c r="B114" s="108"/>
      <c r="C114" s="107"/>
      <c r="D114" s="107"/>
      <c r="E114" s="107"/>
      <c r="F114" s="107"/>
      <c r="G114" s="107"/>
      <c r="H114" s="107"/>
    </row>
    <row r="115" spans="1:8" ht="18.75" x14ac:dyDescent="0.3">
      <c r="A115" s="107"/>
      <c r="B115" s="108"/>
      <c r="C115" s="107"/>
      <c r="D115" s="107"/>
      <c r="E115" s="107"/>
      <c r="F115" s="107"/>
      <c r="G115" s="107"/>
      <c r="H115" s="107"/>
    </row>
    <row r="116" spans="1:8" ht="18.75" x14ac:dyDescent="0.3">
      <c r="A116" s="107"/>
      <c r="B116" s="108"/>
      <c r="C116" s="107"/>
      <c r="D116" s="107"/>
      <c r="E116" s="107"/>
      <c r="F116" s="107"/>
      <c r="G116" s="107"/>
      <c r="H116" s="107"/>
    </row>
    <row r="117" spans="1:8" ht="18.75" x14ac:dyDescent="0.3">
      <c r="A117" s="107"/>
      <c r="B117" s="108"/>
      <c r="C117" s="107"/>
      <c r="D117" s="107"/>
      <c r="E117" s="107"/>
      <c r="F117" s="107"/>
      <c r="G117" s="107"/>
      <c r="H117" s="107"/>
    </row>
    <row r="118" spans="1:8" ht="18.75" x14ac:dyDescent="0.3">
      <c r="A118" s="107"/>
      <c r="B118" s="108"/>
      <c r="C118" s="107"/>
      <c r="D118" s="107"/>
      <c r="E118" s="107"/>
      <c r="F118" s="107"/>
      <c r="G118" s="107"/>
      <c r="H118" s="107"/>
    </row>
    <row r="119" spans="1:8" ht="18.75" x14ac:dyDescent="0.3">
      <c r="A119" s="107"/>
      <c r="B119" s="108"/>
      <c r="C119" s="107"/>
      <c r="D119" s="107"/>
      <c r="E119" s="107"/>
      <c r="F119" s="107"/>
      <c r="G119" s="107"/>
      <c r="H119" s="107"/>
    </row>
    <row r="120" spans="1:8" ht="18.75" x14ac:dyDescent="0.3">
      <c r="A120" s="107"/>
      <c r="B120" s="108"/>
      <c r="C120" s="107"/>
      <c r="D120" s="107"/>
      <c r="E120" s="107"/>
      <c r="F120" s="107"/>
      <c r="G120" s="107"/>
      <c r="H120" s="107"/>
    </row>
    <row r="121" spans="1:8" ht="18.75" x14ac:dyDescent="0.3">
      <c r="A121" s="107"/>
      <c r="B121" s="108"/>
      <c r="C121" s="107"/>
      <c r="D121" s="107"/>
      <c r="E121" s="107"/>
      <c r="F121" s="107"/>
      <c r="G121" s="107"/>
      <c r="H121" s="107"/>
    </row>
    <row r="122" spans="1:8" ht="18.75" x14ac:dyDescent="0.3">
      <c r="A122" s="107"/>
      <c r="B122" s="108"/>
      <c r="C122" s="107"/>
      <c r="D122" s="107"/>
      <c r="E122" s="107"/>
      <c r="F122" s="107"/>
      <c r="G122" s="107"/>
      <c r="H122" s="107"/>
    </row>
    <row r="123" spans="1:8" ht="18.75" x14ac:dyDescent="0.3">
      <c r="A123" s="107"/>
      <c r="B123" s="108"/>
      <c r="C123" s="107"/>
      <c r="D123" s="107"/>
      <c r="E123" s="107"/>
      <c r="F123" s="107"/>
      <c r="G123" s="107"/>
      <c r="H123" s="107"/>
    </row>
    <row r="124" spans="1:8" ht="18.75" x14ac:dyDescent="0.3">
      <c r="A124" s="107"/>
      <c r="B124" s="108"/>
      <c r="C124" s="107"/>
      <c r="D124" s="107"/>
      <c r="E124" s="107"/>
      <c r="F124" s="107"/>
      <c r="G124" s="107"/>
      <c r="H124" s="107"/>
    </row>
    <row r="125" spans="1:8" ht="18.75" x14ac:dyDescent="0.3">
      <c r="A125" s="107"/>
      <c r="B125" s="108"/>
      <c r="C125" s="107"/>
      <c r="D125" s="107"/>
      <c r="E125" s="107"/>
      <c r="F125" s="107"/>
      <c r="G125" s="107"/>
      <c r="H125" s="107"/>
    </row>
    <row r="126" spans="1:8" ht="18.75" x14ac:dyDescent="0.3">
      <c r="A126" s="107"/>
      <c r="B126" s="108"/>
      <c r="C126" s="107"/>
      <c r="D126" s="107"/>
      <c r="E126" s="107"/>
      <c r="F126" s="107"/>
      <c r="G126" s="107"/>
      <c r="H126" s="107"/>
    </row>
    <row r="127" spans="1:8" ht="18.75" x14ac:dyDescent="0.3">
      <c r="A127" s="107"/>
      <c r="B127" s="108"/>
      <c r="C127" s="107"/>
      <c r="D127" s="107"/>
      <c r="E127" s="107"/>
      <c r="F127" s="107"/>
      <c r="G127" s="107"/>
      <c r="H127" s="107"/>
    </row>
    <row r="128" spans="1:8" ht="18.75" x14ac:dyDescent="0.3">
      <c r="A128" s="107"/>
      <c r="B128" s="108"/>
      <c r="C128" s="107"/>
      <c r="D128" s="107"/>
      <c r="E128" s="107"/>
      <c r="F128" s="107"/>
      <c r="G128" s="107"/>
      <c r="H128" s="107"/>
    </row>
    <row r="129" spans="1:8" ht="18.75" x14ac:dyDescent="0.3">
      <c r="A129" s="107"/>
      <c r="B129" s="108"/>
      <c r="C129" s="107"/>
      <c r="D129" s="107"/>
      <c r="E129" s="107"/>
      <c r="F129" s="107"/>
      <c r="G129" s="107"/>
      <c r="H129" s="107"/>
    </row>
    <row r="130" spans="1:8" ht="18.75" x14ac:dyDescent="0.3">
      <c r="A130" s="107"/>
      <c r="B130" s="108"/>
      <c r="C130" s="107"/>
      <c r="D130" s="107"/>
      <c r="E130" s="107"/>
      <c r="F130" s="107"/>
      <c r="G130" s="107"/>
      <c r="H130" s="107"/>
    </row>
    <row r="131" spans="1:8" ht="18.75" x14ac:dyDescent="0.3">
      <c r="A131" s="107"/>
      <c r="B131" s="108"/>
      <c r="C131" s="107"/>
      <c r="D131" s="107"/>
      <c r="E131" s="107"/>
      <c r="F131" s="107"/>
      <c r="G131" s="107"/>
      <c r="H131" s="107"/>
    </row>
    <row r="132" spans="1:8" ht="18.75" x14ac:dyDescent="0.3">
      <c r="A132" s="107"/>
      <c r="B132" s="108"/>
      <c r="C132" s="107"/>
      <c r="D132" s="107"/>
      <c r="E132" s="107"/>
      <c r="F132" s="107"/>
      <c r="G132" s="107"/>
      <c r="H132" s="107"/>
    </row>
    <row r="133" spans="1:8" ht="18.75" x14ac:dyDescent="0.3">
      <c r="A133" s="107"/>
      <c r="B133" s="108"/>
      <c r="C133" s="107"/>
      <c r="D133" s="107"/>
      <c r="E133" s="107"/>
      <c r="F133" s="107"/>
      <c r="G133" s="107"/>
      <c r="H133" s="107"/>
    </row>
    <row r="134" spans="1:8" ht="18.75" x14ac:dyDescent="0.3">
      <c r="A134" s="107"/>
      <c r="B134" s="108"/>
      <c r="C134" s="107"/>
      <c r="D134" s="107"/>
      <c r="E134" s="107"/>
      <c r="F134" s="107"/>
      <c r="G134" s="107"/>
      <c r="H134" s="107"/>
    </row>
    <row r="135" spans="1:8" ht="18.75" x14ac:dyDescent="0.3">
      <c r="A135" s="107"/>
      <c r="B135" s="108"/>
      <c r="C135" s="107"/>
      <c r="D135" s="107"/>
      <c r="E135" s="107"/>
      <c r="F135" s="107"/>
      <c r="G135" s="107"/>
      <c r="H135" s="107"/>
    </row>
    <row r="136" spans="1:8" ht="18.75" x14ac:dyDescent="0.3">
      <c r="A136" s="107"/>
      <c r="B136" s="108"/>
      <c r="C136" s="107"/>
      <c r="D136" s="107"/>
      <c r="E136" s="107"/>
      <c r="F136" s="107"/>
      <c r="G136" s="107"/>
      <c r="H136" s="107"/>
    </row>
    <row r="137" spans="1:8" ht="18.75" x14ac:dyDescent="0.3">
      <c r="A137" s="107"/>
      <c r="B137" s="108"/>
      <c r="C137" s="107"/>
      <c r="D137" s="107"/>
      <c r="E137" s="107"/>
      <c r="F137" s="107"/>
      <c r="G137" s="107"/>
      <c r="H137" s="107"/>
    </row>
    <row r="138" spans="1:8" ht="18.75" x14ac:dyDescent="0.3">
      <c r="A138" s="107"/>
      <c r="B138" s="108"/>
      <c r="C138" s="107"/>
      <c r="D138" s="107"/>
      <c r="E138" s="107"/>
      <c r="F138" s="107"/>
      <c r="G138" s="107"/>
      <c r="H138" s="107"/>
    </row>
    <row r="139" spans="1:8" ht="18.75" x14ac:dyDescent="0.3">
      <c r="A139" s="107"/>
      <c r="B139" s="108"/>
      <c r="C139" s="107"/>
      <c r="D139" s="107"/>
      <c r="E139" s="107"/>
      <c r="F139" s="107"/>
      <c r="G139" s="107"/>
      <c r="H139" s="107"/>
    </row>
    <row r="140" spans="1:8" ht="18.75" x14ac:dyDescent="0.3">
      <c r="A140" s="107"/>
      <c r="B140" s="108"/>
      <c r="C140" s="107"/>
      <c r="D140" s="107"/>
      <c r="E140" s="107"/>
      <c r="F140" s="107"/>
      <c r="G140" s="107"/>
      <c r="H140" s="107"/>
    </row>
    <row r="141" spans="1:8" ht="18.75" x14ac:dyDescent="0.3">
      <c r="A141" s="107"/>
      <c r="B141" s="108"/>
      <c r="C141" s="107"/>
      <c r="D141" s="107"/>
      <c r="E141" s="107"/>
      <c r="F141" s="107"/>
      <c r="G141" s="107"/>
      <c r="H141" s="107"/>
    </row>
    <row r="142" spans="1:8" ht="18.75" x14ac:dyDescent="0.3">
      <c r="A142" s="107"/>
      <c r="B142" s="108"/>
      <c r="C142" s="107"/>
      <c r="D142" s="107"/>
      <c r="E142" s="107"/>
      <c r="F142" s="107"/>
      <c r="G142" s="107"/>
      <c r="H142" s="107"/>
    </row>
    <row r="143" spans="1:8" ht="18.75" x14ac:dyDescent="0.3">
      <c r="A143" s="107"/>
      <c r="B143" s="108"/>
      <c r="C143" s="107"/>
      <c r="D143" s="107"/>
      <c r="E143" s="107"/>
      <c r="F143" s="107"/>
      <c r="G143" s="107"/>
      <c r="H143" s="107"/>
    </row>
    <row r="144" spans="1:8" ht="18.75" x14ac:dyDescent="0.3">
      <c r="A144" s="107"/>
      <c r="B144" s="108"/>
      <c r="C144" s="107"/>
      <c r="D144" s="107"/>
      <c r="E144" s="107"/>
      <c r="F144" s="107"/>
      <c r="G144" s="107"/>
      <c r="H144" s="107"/>
    </row>
    <row r="145" spans="1:8" ht="18.75" x14ac:dyDescent="0.3">
      <c r="A145" s="107"/>
      <c r="B145" s="108"/>
      <c r="C145" s="107"/>
      <c r="D145" s="107"/>
      <c r="E145" s="107"/>
      <c r="F145" s="107"/>
      <c r="G145" s="107"/>
      <c r="H145" s="107"/>
    </row>
    <row r="146" spans="1:8" ht="18.75" x14ac:dyDescent="0.3">
      <c r="A146" s="107"/>
      <c r="B146" s="108"/>
      <c r="C146" s="107"/>
      <c r="D146" s="107"/>
      <c r="E146" s="107"/>
      <c r="F146" s="107"/>
      <c r="G146" s="107"/>
      <c r="H146" s="107"/>
    </row>
    <row r="147" spans="1:8" ht="18.75" x14ac:dyDescent="0.3">
      <c r="A147" s="107"/>
      <c r="B147" s="108"/>
      <c r="C147" s="107"/>
      <c r="D147" s="107"/>
      <c r="E147" s="107"/>
      <c r="F147" s="107"/>
      <c r="G147" s="107"/>
      <c r="H147" s="107"/>
    </row>
    <row r="148" spans="1:8" ht="18.75" x14ac:dyDescent="0.3">
      <c r="A148" s="107"/>
      <c r="B148" s="108"/>
      <c r="C148" s="107"/>
      <c r="D148" s="107"/>
      <c r="E148" s="107"/>
      <c r="F148" s="107"/>
      <c r="G148" s="107"/>
      <c r="H148" s="107"/>
    </row>
    <row r="149" spans="1:8" ht="18.75" x14ac:dyDescent="0.3">
      <c r="A149" s="107"/>
      <c r="B149" s="108"/>
      <c r="C149" s="107"/>
      <c r="D149" s="107"/>
      <c r="E149" s="107"/>
      <c r="F149" s="107"/>
      <c r="G149" s="107"/>
      <c r="H149" s="107"/>
    </row>
    <row r="150" spans="1:8" ht="18.75" x14ac:dyDescent="0.3">
      <c r="A150" s="107"/>
      <c r="B150" s="108"/>
      <c r="C150" s="107"/>
      <c r="D150" s="107"/>
      <c r="E150" s="107"/>
      <c r="F150" s="107"/>
      <c r="G150" s="107"/>
      <c r="H150" s="107"/>
    </row>
    <row r="151" spans="1:8" ht="18.75" x14ac:dyDescent="0.3">
      <c r="A151" s="107"/>
      <c r="B151" s="108"/>
      <c r="C151" s="107"/>
      <c r="D151" s="107"/>
      <c r="E151" s="107"/>
      <c r="F151" s="107"/>
      <c r="G151" s="107"/>
      <c r="H151" s="107"/>
    </row>
    <row r="152" spans="1:8" ht="18.75" x14ac:dyDescent="0.3">
      <c r="A152" s="107"/>
      <c r="B152" s="108"/>
      <c r="C152" s="107"/>
      <c r="D152" s="107"/>
      <c r="E152" s="107"/>
      <c r="F152" s="107"/>
      <c r="G152" s="107"/>
      <c r="H152" s="107"/>
    </row>
    <row r="153" spans="1:8" ht="18.75" x14ac:dyDescent="0.3">
      <c r="A153" s="107"/>
      <c r="B153" s="108"/>
      <c r="C153" s="107"/>
      <c r="D153" s="107"/>
      <c r="E153" s="107"/>
      <c r="F153" s="107"/>
      <c r="G153" s="107"/>
      <c r="H153" s="107"/>
    </row>
    <row r="154" spans="1:8" ht="18.75" x14ac:dyDescent="0.3">
      <c r="A154" s="107"/>
      <c r="B154" s="108"/>
      <c r="C154" s="107"/>
      <c r="D154" s="107"/>
      <c r="E154" s="107"/>
      <c r="F154" s="107"/>
      <c r="G154" s="107"/>
      <c r="H154" s="107"/>
    </row>
    <row r="155" spans="1:8" ht="18.75" x14ac:dyDescent="0.3">
      <c r="A155" s="107"/>
      <c r="B155" s="108"/>
      <c r="C155" s="107"/>
      <c r="D155" s="107"/>
      <c r="E155" s="107"/>
      <c r="F155" s="107"/>
      <c r="G155" s="107"/>
      <c r="H155" s="107"/>
    </row>
    <row r="156" spans="1:8" ht="18.75" x14ac:dyDescent="0.3">
      <c r="A156" s="107"/>
      <c r="B156" s="108"/>
      <c r="C156" s="107"/>
      <c r="D156" s="107"/>
      <c r="E156" s="107"/>
      <c r="F156" s="107"/>
      <c r="G156" s="107"/>
      <c r="H156" s="107"/>
    </row>
    <row r="157" spans="1:8" ht="18.75" x14ac:dyDescent="0.3">
      <c r="A157" s="107"/>
      <c r="B157" s="108"/>
      <c r="C157" s="107"/>
      <c r="D157" s="107"/>
      <c r="E157" s="107"/>
      <c r="F157" s="107"/>
      <c r="G157" s="107"/>
      <c r="H157" s="107"/>
    </row>
    <row r="158" spans="1:8" ht="18.75" x14ac:dyDescent="0.3">
      <c r="A158" s="107"/>
      <c r="B158" s="108"/>
      <c r="C158" s="107"/>
      <c r="D158" s="107"/>
      <c r="E158" s="107"/>
      <c r="F158" s="107"/>
      <c r="G158" s="107"/>
      <c r="H158" s="107"/>
    </row>
    <row r="159" spans="1:8" ht="18.75" x14ac:dyDescent="0.3">
      <c r="A159" s="107"/>
      <c r="B159" s="108"/>
      <c r="C159" s="107"/>
      <c r="D159" s="107"/>
      <c r="E159" s="107"/>
      <c r="F159" s="107"/>
      <c r="G159" s="107"/>
      <c r="H159" s="107"/>
    </row>
    <row r="160" spans="1:8" ht="18.75" x14ac:dyDescent="0.3">
      <c r="A160" s="107"/>
      <c r="B160" s="108"/>
      <c r="C160" s="107"/>
      <c r="D160" s="107"/>
      <c r="E160" s="107"/>
      <c r="F160" s="107"/>
      <c r="G160" s="107"/>
      <c r="H160" s="107"/>
    </row>
    <row r="161" spans="1:8" ht="18.75" x14ac:dyDescent="0.3">
      <c r="A161" s="107"/>
      <c r="B161" s="108"/>
      <c r="C161" s="107"/>
      <c r="D161" s="107"/>
      <c r="E161" s="107"/>
      <c r="F161" s="107"/>
      <c r="G161" s="107"/>
      <c r="H161" s="107"/>
    </row>
    <row r="162" spans="1:8" ht="18.75" x14ac:dyDescent="0.3">
      <c r="A162" s="107"/>
      <c r="B162" s="108"/>
      <c r="C162" s="107"/>
      <c r="D162" s="107"/>
      <c r="E162" s="107"/>
      <c r="F162" s="107"/>
      <c r="G162" s="107"/>
      <c r="H162" s="107"/>
    </row>
    <row r="163" spans="1:8" ht="18.75" x14ac:dyDescent="0.3">
      <c r="A163" s="107"/>
      <c r="B163" s="108"/>
      <c r="C163" s="107"/>
      <c r="D163" s="107"/>
      <c r="E163" s="107"/>
      <c r="F163" s="107"/>
      <c r="G163" s="107"/>
      <c r="H163" s="107"/>
    </row>
    <row r="164" spans="1:8" ht="18.75" x14ac:dyDescent="0.3">
      <c r="A164" s="107"/>
      <c r="B164" s="108"/>
      <c r="C164" s="107"/>
      <c r="D164" s="107"/>
      <c r="E164" s="107"/>
      <c r="F164" s="107"/>
      <c r="G164" s="107"/>
      <c r="H164" s="107"/>
    </row>
    <row r="165" spans="1:8" ht="18.75" x14ac:dyDescent="0.3">
      <c r="A165" s="107"/>
      <c r="B165" s="108"/>
      <c r="C165" s="107"/>
      <c r="D165" s="107"/>
      <c r="E165" s="107"/>
      <c r="F165" s="107"/>
      <c r="G165" s="107"/>
      <c r="H165" s="107"/>
    </row>
    <row r="166" spans="1:8" ht="18.75" x14ac:dyDescent="0.3">
      <c r="A166" s="107"/>
      <c r="B166" s="108"/>
      <c r="C166" s="107"/>
      <c r="D166" s="107"/>
      <c r="E166" s="107"/>
      <c r="F166" s="107"/>
      <c r="G166" s="107"/>
      <c r="H166" s="107"/>
    </row>
    <row r="167" spans="1:8" ht="18.75" x14ac:dyDescent="0.3">
      <c r="A167" s="107"/>
      <c r="B167" s="108"/>
      <c r="C167" s="107"/>
      <c r="D167" s="107"/>
      <c r="E167" s="107"/>
      <c r="F167" s="107"/>
      <c r="G167" s="107"/>
      <c r="H167" s="107"/>
    </row>
    <row r="168" spans="1:8" ht="18.75" x14ac:dyDescent="0.3">
      <c r="A168" s="107"/>
      <c r="B168" s="108"/>
      <c r="C168" s="107"/>
      <c r="D168" s="107"/>
      <c r="E168" s="107"/>
      <c r="F168" s="107"/>
      <c r="G168" s="107"/>
      <c r="H168" s="107"/>
    </row>
    <row r="169" spans="1:8" ht="18.75" x14ac:dyDescent="0.3">
      <c r="A169" s="107"/>
      <c r="B169" s="108"/>
      <c r="C169" s="107"/>
      <c r="D169" s="107"/>
      <c r="E169" s="107"/>
      <c r="F169" s="107"/>
      <c r="G169" s="107"/>
      <c r="H169" s="107"/>
    </row>
    <row r="170" spans="1:8" ht="18.75" x14ac:dyDescent="0.3">
      <c r="A170" s="107"/>
      <c r="B170" s="108"/>
      <c r="C170" s="107"/>
      <c r="D170" s="107"/>
      <c r="E170" s="107"/>
      <c r="F170" s="107"/>
      <c r="G170" s="107"/>
      <c r="H170" s="107"/>
    </row>
    <row r="171" spans="1:8" ht="18.75" x14ac:dyDescent="0.3">
      <c r="A171" s="107"/>
      <c r="B171" s="108"/>
      <c r="C171" s="107"/>
      <c r="D171" s="107"/>
      <c r="E171" s="107"/>
      <c r="F171" s="107"/>
      <c r="G171" s="107"/>
      <c r="H171" s="107"/>
    </row>
    <row r="172" spans="1:8" ht="18.75" x14ac:dyDescent="0.3">
      <c r="A172" s="107"/>
      <c r="B172" s="108"/>
      <c r="C172" s="107"/>
      <c r="D172" s="107"/>
      <c r="E172" s="107"/>
      <c r="F172" s="107"/>
      <c r="G172" s="107"/>
      <c r="H172" s="107"/>
    </row>
    <row r="173" spans="1:8" ht="18.75" x14ac:dyDescent="0.3">
      <c r="A173" s="107"/>
      <c r="B173" s="108"/>
      <c r="C173" s="107"/>
      <c r="D173" s="107"/>
      <c r="E173" s="107"/>
      <c r="F173" s="107"/>
      <c r="G173" s="107"/>
      <c r="H173" s="107"/>
    </row>
    <row r="174" spans="1:8" ht="18.75" x14ac:dyDescent="0.3">
      <c r="A174" s="107"/>
      <c r="B174" s="108"/>
      <c r="C174" s="107"/>
      <c r="D174" s="107"/>
      <c r="E174" s="107"/>
      <c r="F174" s="107"/>
      <c r="G174" s="107"/>
      <c r="H174" s="107"/>
    </row>
    <row r="175" spans="1:8" ht="18.75" x14ac:dyDescent="0.3">
      <c r="A175" s="107"/>
      <c r="B175" s="108"/>
      <c r="C175" s="107"/>
      <c r="D175" s="107"/>
      <c r="E175" s="107"/>
      <c r="F175" s="107"/>
      <c r="G175" s="107"/>
      <c r="H175" s="107"/>
    </row>
    <row r="176" spans="1:8" ht="18.75" x14ac:dyDescent="0.3">
      <c r="A176" s="107"/>
      <c r="B176" s="108"/>
      <c r="C176" s="107"/>
      <c r="D176" s="107"/>
      <c r="E176" s="107"/>
      <c r="F176" s="107"/>
      <c r="G176" s="107"/>
      <c r="H176" s="107"/>
    </row>
    <row r="177" spans="1:8" ht="18.75" x14ac:dyDescent="0.3">
      <c r="A177" s="107"/>
      <c r="B177" s="108"/>
      <c r="C177" s="107"/>
      <c r="D177" s="107"/>
      <c r="E177" s="107"/>
      <c r="F177" s="107"/>
      <c r="G177" s="107"/>
      <c r="H177" s="107"/>
    </row>
    <row r="178" spans="1:8" ht="18.75" x14ac:dyDescent="0.3">
      <c r="A178" s="107"/>
      <c r="B178" s="108"/>
      <c r="C178" s="107"/>
      <c r="D178" s="107"/>
      <c r="E178" s="107"/>
      <c r="F178" s="107"/>
      <c r="G178" s="107"/>
      <c r="H178" s="107"/>
    </row>
    <row r="179" spans="1:8" ht="18.75" x14ac:dyDescent="0.3">
      <c r="A179" s="107"/>
      <c r="B179" s="108"/>
      <c r="C179" s="107"/>
      <c r="D179" s="107"/>
      <c r="E179" s="107"/>
      <c r="F179" s="107"/>
      <c r="G179" s="107"/>
      <c r="H179" s="107"/>
    </row>
    <row r="180" spans="1:8" ht="18.75" x14ac:dyDescent="0.3">
      <c r="A180" s="107"/>
      <c r="B180" s="108"/>
      <c r="C180" s="107"/>
      <c r="D180" s="107"/>
      <c r="E180" s="107"/>
      <c r="F180" s="107"/>
      <c r="G180" s="107"/>
      <c r="H180" s="107"/>
    </row>
    <row r="181" spans="1:8" ht="18.75" x14ac:dyDescent="0.3">
      <c r="A181" s="107"/>
      <c r="B181" s="108"/>
      <c r="C181" s="107"/>
      <c r="D181" s="107"/>
      <c r="E181" s="107"/>
      <c r="F181" s="107"/>
      <c r="G181" s="107"/>
      <c r="H181" s="107"/>
    </row>
    <row r="182" spans="1:8" ht="18.75" x14ac:dyDescent="0.3">
      <c r="A182" s="107"/>
      <c r="B182" s="108"/>
      <c r="C182" s="107"/>
      <c r="D182" s="107"/>
      <c r="E182" s="107"/>
      <c r="F182" s="107"/>
      <c r="G182" s="107"/>
      <c r="H182" s="107"/>
    </row>
    <row r="183" spans="1:8" ht="18.75" x14ac:dyDescent="0.3">
      <c r="A183" s="107"/>
      <c r="B183" s="108"/>
      <c r="C183" s="107"/>
      <c r="D183" s="107"/>
      <c r="E183" s="107"/>
      <c r="F183" s="107"/>
      <c r="G183" s="107"/>
      <c r="H183" s="107"/>
    </row>
    <row r="184" spans="1:8" ht="18.75" x14ac:dyDescent="0.3">
      <c r="A184" s="107"/>
      <c r="B184" s="108"/>
      <c r="C184" s="107"/>
      <c r="D184" s="107"/>
      <c r="E184" s="107"/>
      <c r="F184" s="107"/>
      <c r="G184" s="107"/>
      <c r="H184" s="107"/>
    </row>
    <row r="185" spans="1:8" ht="18.75" x14ac:dyDescent="0.3">
      <c r="A185" s="107"/>
      <c r="B185" s="108"/>
      <c r="C185" s="107"/>
      <c r="D185" s="107"/>
      <c r="E185" s="107"/>
      <c r="F185" s="107"/>
      <c r="G185" s="107"/>
      <c r="H185" s="107"/>
    </row>
    <row r="186" spans="1:8" ht="18.75" x14ac:dyDescent="0.3">
      <c r="A186" s="107"/>
      <c r="B186" s="108"/>
      <c r="C186" s="107"/>
      <c r="D186" s="107"/>
      <c r="E186" s="107"/>
      <c r="F186" s="107"/>
      <c r="G186" s="107"/>
      <c r="H186" s="107"/>
    </row>
    <row r="187" spans="1:8" ht="18.75" x14ac:dyDescent="0.3">
      <c r="A187" s="107"/>
      <c r="B187" s="108"/>
      <c r="C187" s="107"/>
      <c r="D187" s="107"/>
      <c r="E187" s="107"/>
      <c r="F187" s="107"/>
      <c r="G187" s="107"/>
      <c r="H187" s="107"/>
    </row>
    <row r="188" spans="1:8" ht="18.75" x14ac:dyDescent="0.3">
      <c r="A188" s="107"/>
      <c r="B188" s="108"/>
      <c r="C188" s="107"/>
      <c r="D188" s="107"/>
      <c r="E188" s="107"/>
      <c r="F188" s="107"/>
      <c r="G188" s="107"/>
      <c r="H188" s="107"/>
    </row>
    <row r="189" spans="1:8" ht="18.75" x14ac:dyDescent="0.3">
      <c r="A189" s="107"/>
      <c r="B189" s="108"/>
      <c r="C189" s="107"/>
      <c r="D189" s="107"/>
      <c r="E189" s="107"/>
      <c r="F189" s="107"/>
      <c r="G189" s="107"/>
      <c r="H189" s="107"/>
    </row>
    <row r="190" spans="1:8" ht="18.75" x14ac:dyDescent="0.3">
      <c r="A190" s="107"/>
      <c r="B190" s="108"/>
      <c r="C190" s="107"/>
      <c r="D190" s="107"/>
      <c r="E190" s="107"/>
      <c r="F190" s="107"/>
      <c r="G190" s="107"/>
      <c r="H190" s="107"/>
    </row>
    <row r="191" spans="1:8" ht="18.75" x14ac:dyDescent="0.3">
      <c r="A191" s="107"/>
      <c r="B191" s="108"/>
      <c r="C191" s="107"/>
      <c r="D191" s="107"/>
      <c r="E191" s="107"/>
      <c r="F191" s="107"/>
      <c r="G191" s="107"/>
      <c r="H191" s="107"/>
    </row>
    <row r="192" spans="1:8" ht="18.75" x14ac:dyDescent="0.3">
      <c r="A192" s="107"/>
      <c r="B192" s="108"/>
      <c r="C192" s="107"/>
      <c r="D192" s="107"/>
      <c r="E192" s="107"/>
      <c r="F192" s="107"/>
      <c r="G192" s="107"/>
      <c r="H192" s="107"/>
    </row>
    <row r="193" spans="1:8" ht="18.75" x14ac:dyDescent="0.3">
      <c r="A193" s="107"/>
      <c r="B193" s="108"/>
      <c r="C193" s="107"/>
      <c r="D193" s="107"/>
      <c r="E193" s="107"/>
      <c r="F193" s="107"/>
      <c r="G193" s="107"/>
      <c r="H193" s="107"/>
    </row>
    <row r="194" spans="1:8" ht="18.75" x14ac:dyDescent="0.3">
      <c r="A194" s="107"/>
      <c r="B194" s="108"/>
      <c r="C194" s="107"/>
      <c r="D194" s="107"/>
      <c r="E194" s="107"/>
      <c r="F194" s="107"/>
      <c r="G194" s="107"/>
      <c r="H194" s="107"/>
    </row>
    <row r="195" spans="1:8" ht="18.75" x14ac:dyDescent="0.3">
      <c r="A195" s="107"/>
      <c r="B195" s="108"/>
      <c r="C195" s="107"/>
      <c r="D195" s="107"/>
      <c r="E195" s="107"/>
      <c r="F195" s="107"/>
      <c r="G195" s="107"/>
      <c r="H195" s="107"/>
    </row>
    <row r="196" spans="1:8" ht="18.75" x14ac:dyDescent="0.3">
      <c r="A196" s="107"/>
      <c r="B196" s="108"/>
      <c r="C196" s="107"/>
      <c r="D196" s="107"/>
      <c r="E196" s="107"/>
      <c r="F196" s="107"/>
      <c r="G196" s="107"/>
      <c r="H196" s="107"/>
    </row>
    <row r="197" spans="1:8" ht="18.75" x14ac:dyDescent="0.3">
      <c r="A197" s="107"/>
      <c r="B197" s="108"/>
      <c r="C197" s="107"/>
      <c r="D197" s="107"/>
      <c r="E197" s="107"/>
      <c r="F197" s="107"/>
      <c r="G197" s="107"/>
      <c r="H197" s="107"/>
    </row>
    <row r="198" spans="1:8" ht="18.75" x14ac:dyDescent="0.3">
      <c r="A198" s="107"/>
      <c r="B198" s="108"/>
      <c r="C198" s="107"/>
      <c r="D198" s="107"/>
      <c r="E198" s="107"/>
      <c r="F198" s="107"/>
      <c r="G198" s="107"/>
      <c r="H198" s="107"/>
    </row>
    <row r="199" spans="1:8" ht="18.75" x14ac:dyDescent="0.3">
      <c r="A199" s="107"/>
      <c r="B199" s="108"/>
      <c r="C199" s="107"/>
      <c r="D199" s="107"/>
      <c r="E199" s="107"/>
      <c r="F199" s="107"/>
      <c r="G199" s="107"/>
      <c r="H199" s="107"/>
    </row>
    <row r="200" spans="1:8" ht="18.75" x14ac:dyDescent="0.3">
      <c r="A200" s="107"/>
      <c r="B200" s="108"/>
      <c r="C200" s="107"/>
      <c r="D200" s="107"/>
      <c r="E200" s="107"/>
      <c r="F200" s="107"/>
      <c r="G200" s="107"/>
      <c r="H200" s="107"/>
    </row>
    <row r="201" spans="1:8" ht="18.75" x14ac:dyDescent="0.3">
      <c r="A201" s="107"/>
      <c r="B201" s="108"/>
      <c r="C201" s="107"/>
      <c r="D201" s="107"/>
      <c r="E201" s="107"/>
      <c r="F201" s="107"/>
      <c r="G201" s="107"/>
      <c r="H201" s="107"/>
    </row>
    <row r="202" spans="1:8" ht="18.75" x14ac:dyDescent="0.3">
      <c r="A202" s="107"/>
      <c r="B202" s="108"/>
      <c r="C202" s="107"/>
      <c r="D202" s="107"/>
      <c r="E202" s="107"/>
      <c r="F202" s="107"/>
      <c r="G202" s="107"/>
      <c r="H202" s="107"/>
    </row>
    <row r="203" spans="1:8" ht="18.75" x14ac:dyDescent="0.3">
      <c r="A203" s="107"/>
      <c r="B203" s="108"/>
      <c r="C203" s="107"/>
      <c r="D203" s="107"/>
      <c r="E203" s="107"/>
      <c r="F203" s="107"/>
      <c r="G203" s="107"/>
      <c r="H203" s="107"/>
    </row>
    <row r="204" spans="1:8" ht="18.75" x14ac:dyDescent="0.3">
      <c r="A204" s="107"/>
      <c r="B204" s="108"/>
      <c r="C204" s="107"/>
      <c r="D204" s="107"/>
      <c r="E204" s="107"/>
      <c r="F204" s="107"/>
      <c r="G204" s="107"/>
      <c r="H204" s="107"/>
    </row>
    <row r="205" spans="1:8" ht="18.75" x14ac:dyDescent="0.3">
      <c r="A205" s="107"/>
      <c r="B205" s="108"/>
      <c r="C205" s="107"/>
      <c r="D205" s="107"/>
      <c r="E205" s="107"/>
      <c r="F205" s="107"/>
      <c r="G205" s="107"/>
      <c r="H205" s="107"/>
    </row>
    <row r="206" spans="1:8" ht="18.75" x14ac:dyDescent="0.3">
      <c r="A206" s="107"/>
      <c r="B206" s="108"/>
      <c r="C206" s="107"/>
      <c r="D206" s="107"/>
      <c r="E206" s="107"/>
      <c r="F206" s="107"/>
      <c r="G206" s="107"/>
      <c r="H206" s="107"/>
    </row>
    <row r="207" spans="1:8" ht="18.75" x14ac:dyDescent="0.3">
      <c r="A207" s="107"/>
      <c r="B207" s="108"/>
      <c r="C207" s="107"/>
      <c r="D207" s="107"/>
      <c r="E207" s="107"/>
      <c r="F207" s="107"/>
      <c r="G207" s="107"/>
      <c r="H207" s="107"/>
    </row>
    <row r="208" spans="1:8" ht="18.75" x14ac:dyDescent="0.3">
      <c r="A208" s="107"/>
      <c r="B208" s="108"/>
      <c r="C208" s="107"/>
      <c r="D208" s="107"/>
      <c r="E208" s="107"/>
      <c r="F208" s="107"/>
      <c r="G208" s="107"/>
      <c r="H208" s="107"/>
    </row>
    <row r="209" spans="1:8" ht="18.75" x14ac:dyDescent="0.3">
      <c r="A209" s="107"/>
      <c r="B209" s="108"/>
      <c r="C209" s="107"/>
      <c r="D209" s="107"/>
      <c r="E209" s="107"/>
      <c r="F209" s="107"/>
      <c r="G209" s="107"/>
      <c r="H209" s="107"/>
    </row>
    <row r="210" spans="1:8" ht="18.75" x14ac:dyDescent="0.3">
      <c r="A210" s="107"/>
      <c r="B210" s="108"/>
      <c r="C210" s="107"/>
      <c r="D210" s="107"/>
      <c r="E210" s="107"/>
      <c r="F210" s="107"/>
      <c r="G210" s="107"/>
      <c r="H210" s="107"/>
    </row>
    <row r="211" spans="1:8" ht="18.75" x14ac:dyDescent="0.3">
      <c r="A211" s="107"/>
      <c r="B211" s="108"/>
      <c r="C211" s="107"/>
      <c r="D211" s="107"/>
      <c r="E211" s="107"/>
      <c r="F211" s="107"/>
      <c r="G211" s="107"/>
      <c r="H211" s="107"/>
    </row>
    <row r="212" spans="1:8" ht="18.75" x14ac:dyDescent="0.3">
      <c r="A212" s="107"/>
      <c r="B212" s="108"/>
      <c r="C212" s="107"/>
      <c r="D212" s="107"/>
      <c r="E212" s="107"/>
      <c r="F212" s="107"/>
      <c r="G212" s="107"/>
      <c r="H212" s="107"/>
    </row>
    <row r="213" spans="1:8" ht="18.75" x14ac:dyDescent="0.3">
      <c r="A213" s="107"/>
      <c r="B213" s="108"/>
      <c r="C213" s="107"/>
      <c r="D213" s="107"/>
      <c r="E213" s="107"/>
      <c r="F213" s="107"/>
      <c r="G213" s="107"/>
      <c r="H213" s="107"/>
    </row>
    <row r="214" spans="1:8" ht="18.75" x14ac:dyDescent="0.3">
      <c r="A214" s="107"/>
      <c r="B214" s="108"/>
      <c r="C214" s="107"/>
      <c r="D214" s="107"/>
      <c r="E214" s="107"/>
      <c r="F214" s="107"/>
      <c r="G214" s="107"/>
      <c r="H214" s="107"/>
    </row>
    <row r="215" spans="1:8" ht="18.75" x14ac:dyDescent="0.3">
      <c r="A215" s="107"/>
      <c r="B215" s="108"/>
      <c r="C215" s="107"/>
      <c r="D215" s="107"/>
      <c r="E215" s="107"/>
      <c r="F215" s="107"/>
      <c r="G215" s="107"/>
      <c r="H215" s="107"/>
    </row>
    <row r="216" spans="1:8" ht="18.75" x14ac:dyDescent="0.3">
      <c r="A216" s="107"/>
      <c r="B216" s="108"/>
      <c r="C216" s="107"/>
      <c r="D216" s="107"/>
      <c r="E216" s="107"/>
      <c r="F216" s="107"/>
      <c r="G216" s="107"/>
      <c r="H216" s="107"/>
    </row>
    <row r="217" spans="1:8" ht="18.75" x14ac:dyDescent="0.3">
      <c r="A217" s="107"/>
      <c r="B217" s="108"/>
      <c r="C217" s="107"/>
      <c r="D217" s="107"/>
      <c r="E217" s="107"/>
      <c r="F217" s="107"/>
      <c r="G217" s="107"/>
      <c r="H217" s="107"/>
    </row>
    <row r="218" spans="1:8" ht="18.75" x14ac:dyDescent="0.3">
      <c r="A218" s="107"/>
      <c r="B218" s="108"/>
      <c r="C218" s="107"/>
      <c r="D218" s="107"/>
      <c r="E218" s="107"/>
      <c r="F218" s="107"/>
      <c r="G218" s="107"/>
      <c r="H218" s="107"/>
    </row>
    <row r="219" spans="1:8" ht="18.75" x14ac:dyDescent="0.3">
      <c r="A219" s="107"/>
      <c r="B219" s="108"/>
      <c r="C219" s="107"/>
      <c r="D219" s="107"/>
      <c r="E219" s="107"/>
      <c r="F219" s="107"/>
      <c r="G219" s="107"/>
      <c r="H219" s="107"/>
    </row>
    <row r="220" spans="1:8" ht="18.75" x14ac:dyDescent="0.3">
      <c r="A220" s="107"/>
      <c r="B220" s="108"/>
      <c r="C220" s="107"/>
      <c r="D220" s="107"/>
      <c r="E220" s="107"/>
      <c r="F220" s="107"/>
      <c r="G220" s="107"/>
      <c r="H220" s="107"/>
    </row>
    <row r="221" spans="1:8" ht="18.75" x14ac:dyDescent="0.3">
      <c r="A221" s="107"/>
      <c r="B221" s="108"/>
      <c r="C221" s="107"/>
      <c r="D221" s="107"/>
      <c r="E221" s="107"/>
      <c r="F221" s="107"/>
      <c r="G221" s="107"/>
      <c r="H221" s="107"/>
    </row>
    <row r="222" spans="1:8" ht="18.75" x14ac:dyDescent="0.3">
      <c r="A222" s="107"/>
      <c r="B222" s="108"/>
      <c r="C222" s="107"/>
      <c r="D222" s="107"/>
      <c r="E222" s="107"/>
      <c r="F222" s="107"/>
      <c r="G222" s="107"/>
      <c r="H222" s="107"/>
    </row>
    <row r="223" spans="1:8" ht="18.75" x14ac:dyDescent="0.3">
      <c r="A223" s="107"/>
      <c r="B223" s="108"/>
      <c r="C223" s="107"/>
      <c r="D223" s="107"/>
      <c r="E223" s="107"/>
      <c r="F223" s="107"/>
      <c r="G223" s="107"/>
      <c r="H223" s="107"/>
    </row>
    <row r="224" spans="1:8" ht="18.75" x14ac:dyDescent="0.3">
      <c r="A224" s="107"/>
      <c r="B224" s="108"/>
      <c r="C224" s="107"/>
      <c r="D224" s="107"/>
      <c r="E224" s="107"/>
      <c r="F224" s="107"/>
      <c r="G224" s="107"/>
      <c r="H224" s="107"/>
    </row>
    <row r="225" spans="1:8" ht="18.75" x14ac:dyDescent="0.3">
      <c r="A225" s="107"/>
      <c r="B225" s="108"/>
      <c r="C225" s="107"/>
      <c r="D225" s="107"/>
      <c r="E225" s="107"/>
      <c r="F225" s="107"/>
      <c r="G225" s="107"/>
      <c r="H225" s="107"/>
    </row>
    <row r="226" spans="1:8" ht="18.75" x14ac:dyDescent="0.3">
      <c r="A226" s="107"/>
      <c r="B226" s="108"/>
      <c r="C226" s="107"/>
      <c r="D226" s="107"/>
      <c r="E226" s="107"/>
      <c r="F226" s="107"/>
      <c r="G226" s="107"/>
      <c r="H226" s="107"/>
    </row>
    <row r="227" spans="1:8" ht="18.75" x14ac:dyDescent="0.3">
      <c r="A227" s="107"/>
      <c r="B227" s="108"/>
      <c r="C227" s="107"/>
      <c r="D227" s="107"/>
      <c r="E227" s="107"/>
      <c r="F227" s="107"/>
      <c r="G227" s="107"/>
      <c r="H227" s="107"/>
    </row>
    <row r="228" spans="1:8" ht="18.75" x14ac:dyDescent="0.3">
      <c r="A228" s="107"/>
      <c r="B228" s="108"/>
      <c r="C228" s="107"/>
      <c r="D228" s="107"/>
      <c r="E228" s="107"/>
      <c r="F228" s="107"/>
      <c r="G228" s="107"/>
      <c r="H228" s="107"/>
    </row>
    <row r="229" spans="1:8" ht="18.75" x14ac:dyDescent="0.3">
      <c r="A229" s="107"/>
      <c r="B229" s="108"/>
      <c r="C229" s="107"/>
      <c r="D229" s="107"/>
      <c r="E229" s="107"/>
      <c r="F229" s="107"/>
      <c r="G229" s="107"/>
      <c r="H229" s="107"/>
    </row>
    <row r="230" spans="1:8" ht="18.75" x14ac:dyDescent="0.3">
      <c r="A230" s="107"/>
      <c r="B230" s="108"/>
      <c r="C230" s="107"/>
      <c r="D230" s="107"/>
      <c r="E230" s="107"/>
      <c r="F230" s="107"/>
      <c r="G230" s="107"/>
      <c r="H230" s="107"/>
    </row>
    <row r="231" spans="1:8" ht="18.75" x14ac:dyDescent="0.3">
      <c r="A231" s="107"/>
      <c r="B231" s="108"/>
      <c r="C231" s="107"/>
      <c r="D231" s="107"/>
      <c r="E231" s="107"/>
      <c r="F231" s="107"/>
      <c r="G231" s="107"/>
      <c r="H231" s="107"/>
    </row>
    <row r="232" spans="1:8" ht="18.75" x14ac:dyDescent="0.3">
      <c r="A232" s="107"/>
      <c r="B232" s="108"/>
      <c r="C232" s="107"/>
      <c r="D232" s="107"/>
      <c r="E232" s="107"/>
      <c r="F232" s="107"/>
      <c r="G232" s="107"/>
      <c r="H232" s="107"/>
    </row>
    <row r="233" spans="1:8" ht="18.75" x14ac:dyDescent="0.3">
      <c r="A233" s="107"/>
      <c r="B233" s="108"/>
      <c r="C233" s="107"/>
      <c r="D233" s="107"/>
      <c r="E233" s="107"/>
      <c r="F233" s="107"/>
      <c r="G233" s="107"/>
      <c r="H233" s="107"/>
    </row>
    <row r="234" spans="1:8" ht="18.75" x14ac:dyDescent="0.3">
      <c r="A234" s="107"/>
      <c r="B234" s="108"/>
      <c r="C234" s="107"/>
      <c r="D234" s="107"/>
      <c r="E234" s="107"/>
      <c r="F234" s="107"/>
      <c r="G234" s="107"/>
      <c r="H234" s="107"/>
    </row>
    <row r="235" spans="1:8" ht="18.75" x14ac:dyDescent="0.3">
      <c r="A235" s="107"/>
      <c r="B235" s="108"/>
      <c r="C235" s="107"/>
      <c r="D235" s="107"/>
      <c r="E235" s="107"/>
      <c r="F235" s="107"/>
      <c r="G235" s="107"/>
      <c r="H235" s="107"/>
    </row>
    <row r="236" spans="1:8" ht="18.75" x14ac:dyDescent="0.3">
      <c r="A236" s="107"/>
      <c r="B236" s="108"/>
      <c r="C236" s="107"/>
      <c r="D236" s="107"/>
      <c r="E236" s="107"/>
      <c r="F236" s="107"/>
      <c r="G236" s="107"/>
      <c r="H236" s="107"/>
    </row>
    <row r="237" spans="1:8" ht="18.75" x14ac:dyDescent="0.3">
      <c r="A237" s="107"/>
      <c r="B237" s="108"/>
      <c r="C237" s="107"/>
      <c r="D237" s="107"/>
      <c r="E237" s="107"/>
      <c r="F237" s="107"/>
      <c r="G237" s="107"/>
      <c r="H237" s="107"/>
    </row>
    <row r="238" spans="1:8" ht="18.75" x14ac:dyDescent="0.3">
      <c r="A238" s="107"/>
      <c r="B238" s="108"/>
      <c r="C238" s="107"/>
      <c r="D238" s="107"/>
      <c r="E238" s="107"/>
      <c r="F238" s="107"/>
      <c r="G238" s="107"/>
      <c r="H238" s="107"/>
    </row>
    <row r="239" spans="1:8" ht="18.75" x14ac:dyDescent="0.3">
      <c r="A239" s="107"/>
      <c r="B239" s="108"/>
      <c r="C239" s="107"/>
      <c r="D239" s="107"/>
      <c r="E239" s="107"/>
      <c r="F239" s="107"/>
      <c r="G239" s="107"/>
      <c r="H239" s="107"/>
    </row>
    <row r="240" spans="1:8" ht="18.75" x14ac:dyDescent="0.3">
      <c r="A240" s="107"/>
      <c r="B240" s="108"/>
      <c r="C240" s="107"/>
      <c r="D240" s="107"/>
      <c r="E240" s="107"/>
      <c r="F240" s="107"/>
      <c r="G240" s="107"/>
      <c r="H240" s="107"/>
    </row>
    <row r="241" spans="1:8" ht="18.75" x14ac:dyDescent="0.3">
      <c r="A241" s="107"/>
      <c r="B241" s="108"/>
      <c r="C241" s="107"/>
      <c r="D241" s="107"/>
      <c r="E241" s="107"/>
      <c r="F241" s="107"/>
      <c r="G241" s="107"/>
      <c r="H241" s="107"/>
    </row>
    <row r="242" spans="1:8" ht="18.75" x14ac:dyDescent="0.3">
      <c r="A242" s="107"/>
      <c r="B242" s="108"/>
      <c r="C242" s="107"/>
      <c r="D242" s="107"/>
      <c r="E242" s="107"/>
      <c r="F242" s="107"/>
      <c r="G242" s="107"/>
      <c r="H242" s="107"/>
    </row>
    <row r="243" spans="1:8" ht="18.75" x14ac:dyDescent="0.3">
      <c r="A243" s="107"/>
      <c r="B243" s="108"/>
      <c r="C243" s="107"/>
      <c r="D243" s="107"/>
      <c r="E243" s="107"/>
      <c r="F243" s="107"/>
      <c r="G243" s="107"/>
      <c r="H243" s="107"/>
    </row>
    <row r="244" spans="1:8" ht="18.75" x14ac:dyDescent="0.3">
      <c r="A244" s="107"/>
      <c r="B244" s="108"/>
      <c r="C244" s="107"/>
      <c r="D244" s="107"/>
      <c r="E244" s="107"/>
      <c r="F244" s="107"/>
      <c r="G244" s="107"/>
      <c r="H244" s="107"/>
    </row>
    <row r="245" spans="1:8" ht="18.75" x14ac:dyDescent="0.3">
      <c r="A245" s="107"/>
      <c r="B245" s="108"/>
      <c r="C245" s="107"/>
      <c r="D245" s="107"/>
      <c r="E245" s="107"/>
      <c r="F245" s="107"/>
      <c r="G245" s="107"/>
      <c r="H245" s="107"/>
    </row>
    <row r="246" spans="1:8" ht="18.75" x14ac:dyDescent="0.3">
      <c r="A246" s="107"/>
      <c r="B246" s="108"/>
      <c r="C246" s="107"/>
      <c r="D246" s="107"/>
      <c r="E246" s="107"/>
      <c r="F246" s="107"/>
      <c r="G246" s="107"/>
      <c r="H246" s="107"/>
    </row>
    <row r="247" spans="1:8" ht="18.75" x14ac:dyDescent="0.3">
      <c r="A247" s="107"/>
      <c r="B247" s="108"/>
      <c r="C247" s="107"/>
      <c r="D247" s="107"/>
      <c r="E247" s="107"/>
      <c r="F247" s="107"/>
      <c r="G247" s="107"/>
      <c r="H247" s="107"/>
    </row>
    <row r="248" spans="1:8" ht="18.75" x14ac:dyDescent="0.3">
      <c r="A248" s="107"/>
      <c r="B248" s="108"/>
      <c r="C248" s="107"/>
      <c r="D248" s="107"/>
      <c r="E248" s="107"/>
      <c r="F248" s="107"/>
      <c r="G248" s="107"/>
      <c r="H248" s="107"/>
    </row>
  </sheetData>
  <sortState xmlns:xlrd2="http://schemas.microsoft.com/office/spreadsheetml/2017/richdata2" ref="A1:O101">
    <sortCondition ref="G2:G101"/>
  </sortState>
  <pageMargins left="0.7" right="0.7" top="0.75" bottom="0.75" header="0.3" footer="0.3"/>
  <pageSetup scale="53" fitToHeight="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08"/>
  <sheetViews>
    <sheetView zoomScaleNormal="100" workbookViewId="0">
      <pane ySplit="1" topLeftCell="A353" activePane="bottomLeft" state="frozen"/>
      <selection pane="bottomLeft" activeCell="B461" sqref="B461"/>
    </sheetView>
  </sheetViews>
  <sheetFormatPr defaultColWidth="9" defaultRowHeight="15" x14ac:dyDescent="0.2"/>
  <cols>
    <col min="1" max="1" width="11.6640625" style="1" customWidth="1"/>
    <col min="2" max="2" width="25.77734375" style="15" customWidth="1"/>
    <col min="3" max="3" width="21.88671875" style="15" customWidth="1"/>
    <col min="4" max="4" width="43.6640625" style="15" customWidth="1"/>
    <col min="5" max="5" width="24.6640625" style="15" customWidth="1"/>
    <col min="6" max="6" width="9.88671875" style="1" customWidth="1"/>
    <col min="7" max="7" width="84.44140625" style="53" customWidth="1"/>
    <col min="8" max="16384" width="9" style="1"/>
  </cols>
  <sheetData>
    <row r="1" spans="1:7" ht="21" thickBot="1" x14ac:dyDescent="0.35">
      <c r="A1" s="156" t="s">
        <v>301</v>
      </c>
      <c r="B1" s="156"/>
      <c r="C1" s="156"/>
      <c r="D1" s="156"/>
      <c r="E1" s="156"/>
      <c r="F1" s="1" t="s">
        <v>302</v>
      </c>
      <c r="G1" s="52" t="s">
        <v>303</v>
      </c>
    </row>
    <row r="2" spans="1:7" x14ac:dyDescent="0.2">
      <c r="D2" s="2"/>
      <c r="E2" s="2"/>
      <c r="G2" s="53" t="s">
        <v>304</v>
      </c>
    </row>
    <row r="3" spans="1:7" ht="19.5" x14ac:dyDescent="0.2">
      <c r="A3" s="44" t="s">
        <v>305</v>
      </c>
      <c r="B3" s="43">
        <v>45027</v>
      </c>
      <c r="D3" s="2"/>
      <c r="E3" s="2"/>
      <c r="G3" s="53" t="s">
        <v>306</v>
      </c>
    </row>
    <row r="4" spans="1:7" x14ac:dyDescent="0.2">
      <c r="A4" s="2"/>
      <c r="B4" s="3"/>
      <c r="E4" s="2"/>
      <c r="G4" s="53" t="s">
        <v>307</v>
      </c>
    </row>
    <row r="5" spans="1:7" ht="18" x14ac:dyDescent="0.2">
      <c r="A5" s="45" t="s">
        <v>308</v>
      </c>
      <c r="B5" s="46"/>
      <c r="C5" s="47"/>
      <c r="D5" s="47"/>
      <c r="E5" s="48"/>
      <c r="G5" s="53" t="s">
        <v>309</v>
      </c>
    </row>
    <row r="6" spans="1:7" x14ac:dyDescent="0.2">
      <c r="A6" s="2" t="s">
        <v>310</v>
      </c>
      <c r="B6" s="3"/>
      <c r="C6" s="4"/>
      <c r="D6" s="5"/>
      <c r="E6" s="2"/>
      <c r="G6" s="53" t="s">
        <v>311</v>
      </c>
    </row>
    <row r="7" spans="1:7" x14ac:dyDescent="0.2">
      <c r="A7" s="2"/>
      <c r="B7" s="3"/>
      <c r="C7" s="4"/>
      <c r="D7" s="5"/>
      <c r="E7" s="2"/>
      <c r="G7" s="53" t="s">
        <v>312</v>
      </c>
    </row>
    <row r="8" spans="1:7" x14ac:dyDescent="0.2">
      <c r="A8" s="2"/>
      <c r="B8" s="3"/>
      <c r="C8" s="4"/>
      <c r="D8" s="5"/>
      <c r="E8" s="2"/>
    </row>
    <row r="9" spans="1:7" ht="18" x14ac:dyDescent="0.25">
      <c r="A9" s="45" t="s">
        <v>313</v>
      </c>
      <c r="B9" s="46"/>
      <c r="C9" s="47"/>
      <c r="D9" s="47"/>
      <c r="E9" s="48"/>
      <c r="G9" s="52" t="s">
        <v>314</v>
      </c>
    </row>
    <row r="10" spans="1:7" x14ac:dyDescent="0.2">
      <c r="A10" s="51" t="s">
        <v>315</v>
      </c>
      <c r="B10" s="20" t="s">
        <v>316</v>
      </c>
      <c r="C10" s="19" t="s">
        <v>317</v>
      </c>
      <c r="D10" s="5"/>
      <c r="E10" s="2"/>
      <c r="G10" s="53" t="s">
        <v>318</v>
      </c>
    </row>
    <row r="11" spans="1:7" x14ac:dyDescent="0.2">
      <c r="A11" s="2"/>
      <c r="B11" s="20" t="s">
        <v>319</v>
      </c>
      <c r="C11" s="19" t="s">
        <v>320</v>
      </c>
      <c r="D11" s="5"/>
      <c r="E11" s="2"/>
      <c r="G11" s="53" t="s">
        <v>321</v>
      </c>
    </row>
    <row r="12" spans="1:7" x14ac:dyDescent="0.2">
      <c r="A12" s="2"/>
      <c r="B12" s="3"/>
      <c r="C12" s="4"/>
      <c r="D12" s="5"/>
      <c r="E12" s="2"/>
      <c r="G12" s="53" t="s">
        <v>322</v>
      </c>
    </row>
    <row r="13" spans="1:7" ht="18" x14ac:dyDescent="0.2">
      <c r="A13" s="30" t="s">
        <v>323</v>
      </c>
      <c r="B13" s="31"/>
      <c r="C13" s="33"/>
      <c r="D13" s="33"/>
      <c r="E13" s="33"/>
      <c r="G13" s="53" t="s">
        <v>324</v>
      </c>
    </row>
    <row r="14" spans="1:7" x14ac:dyDescent="0.2">
      <c r="A14" s="113"/>
      <c r="B14" s="122"/>
      <c r="C14" s="136"/>
      <c r="D14" s="137"/>
      <c r="E14" s="2"/>
    </row>
    <row r="15" spans="1:7" ht="15.75" thickBot="1" x14ac:dyDescent="0.25">
      <c r="A15" s="113"/>
      <c r="B15" s="146" t="s">
        <v>325</v>
      </c>
      <c r="C15" s="136"/>
      <c r="D15" s="137"/>
      <c r="E15" s="2"/>
      <c r="G15" s="53" t="s">
        <v>326</v>
      </c>
    </row>
    <row r="16" spans="1:7" s="56" customFormat="1" ht="8.25" x14ac:dyDescent="0.15">
      <c r="A16" s="138"/>
      <c r="B16" s="139"/>
      <c r="C16" s="139"/>
      <c r="D16" s="138"/>
      <c r="E16" s="54"/>
    </row>
    <row r="17" spans="1:5" ht="15.75" x14ac:dyDescent="0.2">
      <c r="A17" s="140" t="s">
        <v>327</v>
      </c>
      <c r="B17" s="122"/>
      <c r="C17" s="136"/>
      <c r="D17" s="137"/>
      <c r="E17" s="2"/>
    </row>
    <row r="18" spans="1:5" x14ac:dyDescent="0.2">
      <c r="A18" s="113"/>
      <c r="B18" s="128"/>
      <c r="C18" s="120"/>
      <c r="D18" s="120"/>
      <c r="E18" s="1"/>
    </row>
    <row r="19" spans="1:5" s="56" customFormat="1" ht="8.25" x14ac:dyDescent="0.15">
      <c r="A19" s="138"/>
      <c r="B19" s="141"/>
      <c r="C19" s="142"/>
      <c r="D19" s="142"/>
    </row>
    <row r="20" spans="1:5" ht="15.75" x14ac:dyDescent="0.2">
      <c r="A20" s="140" t="s">
        <v>328</v>
      </c>
      <c r="B20" s="122"/>
      <c r="C20" s="136"/>
      <c r="D20" s="137"/>
      <c r="E20" s="2"/>
    </row>
    <row r="21" spans="1:5" x14ac:dyDescent="0.2">
      <c r="A21" s="113"/>
      <c r="B21" s="128"/>
      <c r="C21" s="120"/>
      <c r="D21" s="120"/>
      <c r="E21" s="1"/>
    </row>
    <row r="22" spans="1:5" s="56" customFormat="1" ht="8.25" x14ac:dyDescent="0.15">
      <c r="A22" s="138"/>
      <c r="B22" s="141"/>
      <c r="C22" s="142"/>
      <c r="D22" s="142"/>
    </row>
    <row r="23" spans="1:5" ht="15.75" x14ac:dyDescent="0.25">
      <c r="A23" s="140" t="s">
        <v>329</v>
      </c>
      <c r="B23" s="129"/>
      <c r="C23" s="143"/>
      <c r="D23" s="144"/>
      <c r="E23" s="21"/>
    </row>
    <row r="24" spans="1:5" x14ac:dyDescent="0.2">
      <c r="A24" s="113"/>
      <c r="B24" s="128"/>
      <c r="C24" s="120"/>
      <c r="D24" s="120"/>
      <c r="E24" s="1"/>
    </row>
    <row r="25" spans="1:5" s="56" customFormat="1" ht="8.25" x14ac:dyDescent="0.15">
      <c r="A25" s="138"/>
      <c r="B25" s="141"/>
      <c r="C25" s="142"/>
      <c r="D25" s="142"/>
    </row>
    <row r="26" spans="1:5" ht="15.75" x14ac:dyDescent="0.25">
      <c r="A26" s="140" t="s">
        <v>330</v>
      </c>
      <c r="B26" s="129"/>
      <c r="C26" s="143"/>
      <c r="D26" s="144"/>
      <c r="E26" s="21"/>
    </row>
    <row r="27" spans="1:5" x14ac:dyDescent="0.2">
      <c r="A27" s="113"/>
      <c r="B27" s="128"/>
      <c r="C27" s="120"/>
      <c r="D27" s="120"/>
      <c r="E27" s="1"/>
    </row>
    <row r="28" spans="1:5" ht="9" customHeight="1" x14ac:dyDescent="0.2">
      <c r="A28" s="113"/>
      <c r="B28" s="147"/>
      <c r="C28" s="120"/>
      <c r="D28" s="120"/>
      <c r="E28" s="1"/>
    </row>
    <row r="29" spans="1:5" ht="15.75" x14ac:dyDescent="0.2">
      <c r="A29" s="140" t="s">
        <v>331</v>
      </c>
      <c r="B29" s="122"/>
      <c r="C29" s="136"/>
      <c r="D29" s="137"/>
      <c r="E29" s="2"/>
    </row>
    <row r="30" spans="1:5" x14ac:dyDescent="0.2">
      <c r="A30" s="113"/>
      <c r="B30" s="128"/>
      <c r="C30" s="120"/>
      <c r="D30" s="120"/>
      <c r="E30" s="1"/>
    </row>
    <row r="31" spans="1:5" ht="9" customHeight="1" x14ac:dyDescent="0.2">
      <c r="A31" s="138"/>
      <c r="B31" s="141"/>
      <c r="C31" s="142"/>
      <c r="D31" s="142"/>
      <c r="E31" s="56"/>
    </row>
    <row r="32" spans="1:5" ht="15.75" x14ac:dyDescent="0.2">
      <c r="A32" s="140" t="s">
        <v>332</v>
      </c>
      <c r="B32" s="122"/>
      <c r="C32" s="136"/>
      <c r="D32" s="137"/>
      <c r="E32" s="2"/>
    </row>
    <row r="33" spans="1:7" x14ac:dyDescent="0.2">
      <c r="A33" s="113"/>
      <c r="B33" s="128"/>
      <c r="C33" s="120"/>
      <c r="D33" s="120"/>
      <c r="E33" s="1"/>
    </row>
    <row r="34" spans="1:7" ht="7.5" customHeight="1" x14ac:dyDescent="0.2">
      <c r="A34" s="138"/>
      <c r="B34" s="141"/>
      <c r="C34" s="142"/>
      <c r="D34" s="142"/>
      <c r="E34" s="56"/>
    </row>
    <row r="35" spans="1:7" ht="15.75" x14ac:dyDescent="0.25">
      <c r="A35" s="140" t="s">
        <v>333</v>
      </c>
      <c r="B35" s="129"/>
      <c r="C35" s="143"/>
      <c r="D35" s="144"/>
      <c r="E35" s="21"/>
    </row>
    <row r="36" spans="1:7" x14ac:dyDescent="0.2">
      <c r="A36" s="113"/>
      <c r="B36" s="128"/>
      <c r="C36" s="120"/>
      <c r="D36" s="120"/>
      <c r="E36" s="1"/>
    </row>
    <row r="37" spans="1:7" ht="8.25" customHeight="1" x14ac:dyDescent="0.2">
      <c r="A37" s="138"/>
      <c r="B37" s="141"/>
      <c r="C37" s="142"/>
      <c r="D37" s="142"/>
      <c r="E37" s="56"/>
    </row>
    <row r="38" spans="1:7" s="120" customFormat="1" ht="15.75" x14ac:dyDescent="0.25">
      <c r="A38" s="140" t="s">
        <v>334</v>
      </c>
      <c r="B38" s="129"/>
      <c r="C38" s="143"/>
      <c r="D38" s="144"/>
      <c r="E38" s="21"/>
      <c r="G38" s="121"/>
    </row>
    <row r="39" spans="1:7" s="120" customFormat="1" x14ac:dyDescent="0.2">
      <c r="A39" s="113"/>
      <c r="B39" s="128"/>
      <c r="E39" s="1"/>
      <c r="G39" s="121"/>
    </row>
    <row r="40" spans="1:7" s="120" customFormat="1" ht="6" customHeight="1" x14ac:dyDescent="0.2">
      <c r="A40" s="113"/>
      <c r="B40" s="147"/>
      <c r="E40" s="1"/>
      <c r="G40" s="121"/>
    </row>
    <row r="41" spans="1:7" s="120" customFormat="1" ht="15.75" x14ac:dyDescent="0.2">
      <c r="A41" s="140" t="s">
        <v>335</v>
      </c>
      <c r="B41" s="122"/>
      <c r="C41" s="136"/>
      <c r="D41" s="137"/>
      <c r="E41" s="2"/>
      <c r="G41" s="121"/>
    </row>
    <row r="42" spans="1:7" s="120" customFormat="1" x14ac:dyDescent="0.2">
      <c r="A42" s="113"/>
      <c r="B42" s="128"/>
      <c r="E42" s="1"/>
      <c r="G42" s="121"/>
    </row>
    <row r="43" spans="1:7" s="120" customFormat="1" ht="8.25" customHeight="1" x14ac:dyDescent="0.2">
      <c r="A43" s="138"/>
      <c r="B43" s="141"/>
      <c r="C43" s="142"/>
      <c r="D43" s="142"/>
      <c r="E43" s="56"/>
      <c r="G43" s="121"/>
    </row>
    <row r="44" spans="1:7" s="120" customFormat="1" ht="15.75" x14ac:dyDescent="0.2">
      <c r="A44" s="140" t="s">
        <v>336</v>
      </c>
      <c r="B44" s="122"/>
      <c r="C44" s="136"/>
      <c r="D44" s="137"/>
      <c r="E44" s="2"/>
      <c r="G44" s="121"/>
    </row>
    <row r="45" spans="1:7" s="120" customFormat="1" x14ac:dyDescent="0.2">
      <c r="A45" s="113"/>
      <c r="B45" s="128"/>
      <c r="E45" s="1"/>
      <c r="G45" s="121"/>
    </row>
    <row r="46" spans="1:7" ht="8.25" customHeight="1" x14ac:dyDescent="0.2">
      <c r="A46" s="138"/>
      <c r="B46" s="141"/>
      <c r="C46" s="142"/>
      <c r="D46" s="142"/>
      <c r="E46" s="56"/>
    </row>
    <row r="47" spans="1:7" s="120" customFormat="1" x14ac:dyDescent="0.2">
      <c r="A47" s="113"/>
      <c r="B47" s="128"/>
      <c r="E47" s="1"/>
      <c r="G47" s="121"/>
    </row>
    <row r="48" spans="1:7" ht="8.25" customHeight="1" x14ac:dyDescent="0.2">
      <c r="A48" s="138"/>
      <c r="B48" s="141"/>
      <c r="C48" s="142"/>
      <c r="D48" s="142"/>
      <c r="E48" s="56"/>
    </row>
    <row r="49" spans="1:7" s="120" customFormat="1" ht="15.75" x14ac:dyDescent="0.2">
      <c r="A49" s="140" t="s">
        <v>337</v>
      </c>
      <c r="B49" s="122"/>
      <c r="C49" s="136"/>
      <c r="D49" s="137"/>
      <c r="E49" s="2"/>
      <c r="G49" s="121"/>
    </row>
    <row r="50" spans="1:7" s="120" customFormat="1" x14ac:dyDescent="0.2">
      <c r="A50" s="113"/>
      <c r="B50" s="128"/>
      <c r="E50" s="1"/>
      <c r="G50" s="121"/>
    </row>
    <row r="51" spans="1:7" ht="8.25" customHeight="1" x14ac:dyDescent="0.2">
      <c r="A51" s="138"/>
      <c r="B51" s="141"/>
      <c r="C51" s="142"/>
      <c r="D51" s="142"/>
      <c r="E51" s="56"/>
    </row>
    <row r="52" spans="1:7" s="120" customFormat="1" x14ac:dyDescent="0.2">
      <c r="A52" s="113"/>
      <c r="B52" s="128"/>
      <c r="E52" s="1"/>
      <c r="G52" s="121"/>
    </row>
    <row r="53" spans="1:7" ht="6" customHeight="1" x14ac:dyDescent="0.2">
      <c r="A53" s="138"/>
      <c r="B53" s="141"/>
      <c r="C53" s="142"/>
      <c r="D53" s="142"/>
      <c r="E53" s="56"/>
    </row>
    <row r="54" spans="1:7" ht="15.75" x14ac:dyDescent="0.25">
      <c r="A54" s="140" t="s">
        <v>338</v>
      </c>
      <c r="B54" s="129"/>
      <c r="C54" s="143"/>
      <c r="D54" s="144"/>
      <c r="E54" s="21"/>
    </row>
    <row r="55" spans="1:7" x14ac:dyDescent="0.2">
      <c r="A55" s="113"/>
      <c r="B55" s="128"/>
      <c r="C55" s="120"/>
      <c r="D55" s="120"/>
      <c r="E55" s="1"/>
    </row>
    <row r="56" spans="1:7" ht="6.75" customHeight="1" x14ac:dyDescent="0.2">
      <c r="A56" s="138"/>
      <c r="B56" s="141"/>
      <c r="C56" s="142"/>
      <c r="D56" s="142"/>
      <c r="E56" s="56"/>
    </row>
    <row r="57" spans="1:7" ht="15.75" x14ac:dyDescent="0.25">
      <c r="A57" s="140" t="s">
        <v>339</v>
      </c>
      <c r="B57" s="129"/>
      <c r="C57" s="143"/>
      <c r="D57" s="144"/>
      <c r="E57" s="21"/>
    </row>
    <row r="58" spans="1:7" x14ac:dyDescent="0.2">
      <c r="A58" s="113"/>
      <c r="B58" s="128"/>
      <c r="C58" s="120"/>
      <c r="D58" s="120"/>
      <c r="E58" s="1"/>
    </row>
    <row r="59" spans="1:7" x14ac:dyDescent="0.2">
      <c r="A59" s="54"/>
      <c r="B59" s="55"/>
      <c r="C59" s="56"/>
      <c r="D59" s="56"/>
      <c r="E59" s="56"/>
    </row>
    <row r="60" spans="1:7" x14ac:dyDescent="0.2">
      <c r="A60" s="2"/>
      <c r="B60" s="3"/>
      <c r="C60" s="4"/>
      <c r="D60" s="5"/>
      <c r="E60" s="2"/>
    </row>
    <row r="61" spans="1:7" ht="18" x14ac:dyDescent="0.2">
      <c r="A61" s="30" t="s">
        <v>340</v>
      </c>
      <c r="B61" s="31"/>
      <c r="C61" s="32"/>
      <c r="D61" s="32"/>
      <c r="E61" s="33"/>
    </row>
    <row r="62" spans="1:7" x14ac:dyDescent="0.2">
      <c r="A62" s="2"/>
      <c r="B62" s="3"/>
      <c r="C62" s="2"/>
      <c r="D62" s="2"/>
      <c r="E62" s="2"/>
    </row>
    <row r="63" spans="1:7" ht="18" x14ac:dyDescent="0.2">
      <c r="A63" s="36" t="s">
        <v>341</v>
      </c>
      <c r="B63" s="37"/>
      <c r="C63" s="38"/>
      <c r="D63" s="38"/>
      <c r="E63" s="38"/>
    </row>
    <row r="64" spans="1:7" s="120" customFormat="1" x14ac:dyDescent="0.2">
      <c r="A64" s="2" t="s">
        <v>342</v>
      </c>
      <c r="B64" s="2" t="s">
        <v>343</v>
      </c>
      <c r="C64" s="2"/>
      <c r="D64" s="2"/>
      <c r="E64" s="2"/>
      <c r="G64" s="121"/>
    </row>
    <row r="65" spans="1:7" x14ac:dyDescent="0.2">
      <c r="A65" s="2"/>
      <c r="B65" s="3"/>
      <c r="C65" s="2"/>
      <c r="D65" s="2"/>
      <c r="E65" s="2"/>
    </row>
    <row r="66" spans="1:7" ht="15.75" thickBot="1" x14ac:dyDescent="0.25">
      <c r="A66" s="49" t="s">
        <v>344</v>
      </c>
      <c r="B66" s="50" t="s">
        <v>2</v>
      </c>
      <c r="C66" s="50" t="s">
        <v>345</v>
      </c>
      <c r="D66" s="50" t="s">
        <v>346</v>
      </c>
      <c r="E66" s="50" t="s">
        <v>347</v>
      </c>
    </row>
    <row r="67" spans="1:7" x14ac:dyDescent="0.2">
      <c r="A67" s="2"/>
      <c r="B67" s="3"/>
      <c r="C67" s="2"/>
      <c r="D67" s="2"/>
      <c r="E67" s="2"/>
    </row>
    <row r="68" spans="1:7" s="120" customFormat="1" ht="15.75" x14ac:dyDescent="0.2">
      <c r="A68" s="16" t="s">
        <v>348</v>
      </c>
      <c r="B68" s="3"/>
      <c r="C68" s="2"/>
      <c r="D68" s="2"/>
      <c r="E68" s="2"/>
      <c r="G68" s="121"/>
    </row>
    <row r="69" spans="1:7" s="121" customFormat="1" ht="18" customHeight="1" x14ac:dyDescent="0.2">
      <c r="A69" s="6">
        <v>1101</v>
      </c>
      <c r="B69" s="7" t="str">
        <f>IF($A69="none",$B$10,IF($A69&lt;&gt;"",VLOOKUP($A69,'Master List 2023'!$A$1:$O$400,3,FALSE),$B$11))</f>
        <v>Belanger, Sawyer</v>
      </c>
      <c r="C69" s="27" t="str">
        <f>IF($A69="none",$B$10,IF($A69&lt;&gt;"",IF(VLOOKUP($A69,'Master List 2023'!$A$1:$O$300,4,FALSE)="","(no partner)",VLOOKUP($A69,'Master List 2023'!$A$1:$O$300,4,FALSE)),$B$11))</f>
        <v>Iribon, Bailey</v>
      </c>
      <c r="D69" s="7" t="str">
        <f>IF($A69="none",$B$10,IF($A69&lt;&gt;"",VLOOKUP($A69,'Master List 2023'!$A$1:$O$300,5,FALSE),$B$11))</f>
        <v>Glorious Glistening Geodes</v>
      </c>
      <c r="E69" s="7" t="str">
        <f>IF($A69="none",$B$10,IF($A69&lt;&gt;"",VLOOKUP($A69,'Master List 2023'!$A$1:$O$300,6,FALSE),$B$11))</f>
        <v>Rhema Christian School</v>
      </c>
      <c r="F69" s="121" t="s">
        <v>349</v>
      </c>
    </row>
    <row r="70" spans="1:7" s="121" customFormat="1" ht="28.5" x14ac:dyDescent="0.2">
      <c r="A70" s="117">
        <v>1110</v>
      </c>
      <c r="B70" s="118" t="str">
        <f>IF($A70="none",$B$10,IF($A70&lt;&gt;"",VLOOKUP($A70,'Master List 2023'!$A$1:$O$300,3,FALSE),$B$11))</f>
        <v>Lucima, Callia</v>
      </c>
      <c r="C70" s="119" t="str">
        <f>IF($A70="none",$B$10,IF($A70&lt;&gt;"",IF(VLOOKUP($A70,'Master List 2023'!$A$1:$O$300,4,FALSE)="","(no partner)",VLOOKUP($A70,'Master List 2023'!$A$1:$O$300,4,FALSE)),$B$11))</f>
        <v>(no partner)</v>
      </c>
      <c r="D70" s="117" t="str">
        <f>IF($A70="none",$B$10,IF($A70&lt;&gt;"",VLOOKUP($A70,'Master List 2023'!$A$1:$O$300,5,FALSE),$B$11))</f>
        <v>Waves-Coastal Erosion</v>
      </c>
      <c r="E70" s="118" t="str">
        <f>IF($A70="none",$B$10,IF($A70&lt;&gt;"",VLOOKUP($A70,'Master List 2023'!$A$1:$O$300,6,FALSE),$B$11))</f>
        <v>Northumberland Christian School</v>
      </c>
      <c r="F70" s="121" t="s">
        <v>349</v>
      </c>
    </row>
    <row r="71" spans="1:7" s="120" customFormat="1" x14ac:dyDescent="0.2">
      <c r="A71" s="113"/>
      <c r="B71" s="122"/>
      <c r="C71" s="123"/>
      <c r="D71" s="113"/>
      <c r="E71" s="113"/>
      <c r="G71" s="121"/>
    </row>
    <row r="72" spans="1:7" ht="15.75" x14ac:dyDescent="0.2">
      <c r="A72" s="124" t="s">
        <v>350</v>
      </c>
      <c r="B72" s="122"/>
      <c r="C72" s="123"/>
      <c r="D72" s="113"/>
      <c r="E72" s="113"/>
    </row>
    <row r="73" spans="1:7" s="53" customFormat="1" ht="14.25" x14ac:dyDescent="0.2">
      <c r="A73" s="117">
        <v>1108</v>
      </c>
      <c r="B73" s="118" t="str">
        <f>IF($A73="none",$B$10,IF($A73&lt;&gt;"",VLOOKUP($A73,'Master List 2023'!$A$1:$O$300,3,FALSE),$B$11))</f>
        <v>Haan, Madeline</v>
      </c>
      <c r="C73" s="119" t="str">
        <f>IF($A73="none",$B$10,IF($A73&lt;&gt;"",IF(VLOOKUP($A73,'Master List 2023'!$A$1:$O$300,4,FALSE)="","(no partner)",VLOOKUP($A73,'Master List 2023'!$A$1:$O$300,4,FALSE)),$B$11))</f>
        <v>(no partner)</v>
      </c>
      <c r="D73" s="118" t="str">
        <f>IF($A73="none",$B$10,IF($A73&lt;&gt;"",VLOOKUP($A73,'Master List 2023'!$A$1:$O$300,5,FALSE),$B$11))</f>
        <v>How does the colour of light affect the growth of plants</v>
      </c>
      <c r="E73" s="118" t="str">
        <f>IF($A73="none",$B$10,IF($A73&lt;&gt;"",VLOOKUP($A73,'Master List 2023'!$A$1:$O$300,6,FALSE),$B$11))</f>
        <v>Rhema Christian School</v>
      </c>
      <c r="F73" s="53" t="s">
        <v>349</v>
      </c>
    </row>
    <row r="74" spans="1:7" s="53" customFormat="1" ht="14.25" x14ac:dyDescent="0.2">
      <c r="A74" s="117">
        <v>1116</v>
      </c>
      <c r="B74" s="118" t="str">
        <f>IF($A74="none",$B$10,IF($A74&lt;&gt;"",VLOOKUP($A74,'Master List 2023'!$A$1:$O$300,3,FALSE),$B$11))</f>
        <v>Parker, Lydia</v>
      </c>
      <c r="C74" s="119" t="str">
        <f>IF($A74="none",$B$10,IF($A74&lt;&gt;"",IF(VLOOKUP($A74,'Master List 2023'!$A$1:$O$300,4,FALSE)="","(no partner)",VLOOKUP($A74,'Master List 2023'!$A$1:$O$300,4,FALSE)),$B$11))</f>
        <v>Zhang, Adeline</v>
      </c>
      <c r="D74" s="118" t="str">
        <f>IF($A74="none",$B$10,IF($A74&lt;&gt;"",VLOOKUP($A74,'Master List 2023'!$A$1:$O$300,5,FALSE),$B$11))</f>
        <v>Salt &amp; Ice</v>
      </c>
      <c r="E74" s="118" t="str">
        <f>IF($A74="none",$B$10,IF($A74&lt;&gt;"",VLOOKUP($A74,'Master List 2023'!$A$1:$O$300,6,FALSE),$B$11))</f>
        <v>Rhema Christian School</v>
      </c>
      <c r="F74" s="53" t="s">
        <v>349</v>
      </c>
    </row>
    <row r="75" spans="1:7" s="53" customFormat="1" ht="14.25" x14ac:dyDescent="0.2">
      <c r="A75" s="117">
        <v>1107</v>
      </c>
      <c r="B75" s="118" t="str">
        <f>IF($A75="none",$B$10,IF($A75&lt;&gt;"",VLOOKUP($A75,'Master List 2023'!$A$1:$O$300,3,FALSE),$B$11))</f>
        <v>Gharial, Udayvir</v>
      </c>
      <c r="C75" s="119" t="str">
        <f>IF($A75="none",$B$10,IF($A75&lt;&gt;"",IF(VLOOKUP($A75,'Master List 2023'!$A$1:$O$300,4,FALSE)="","(no partner)",VLOOKUP($A75,'Master List 2023'!$A$1:$O$300,4,FALSE)),$B$11))</f>
        <v>(no partner)</v>
      </c>
      <c r="D75" s="118" t="str">
        <f>IF($A75="none",$B$10,IF($A75&lt;&gt;"",VLOOKUP($A75,'Master List 2023'!$A$1:$O$300,5,FALSE),$B$11))</f>
        <v>Robotics</v>
      </c>
      <c r="E75" s="118" t="str">
        <f>IF($A75="none",$B$10,IF($A75&lt;&gt;"",VLOOKUP($A75,'Master List 2023'!$A$1:$O$300,6,FALSE),$B$11))</f>
        <v>Homestead Public School</v>
      </c>
      <c r="F75" s="53" t="s">
        <v>349</v>
      </c>
    </row>
    <row r="76" spans="1:7" s="53" customFormat="1" ht="14.25" x14ac:dyDescent="0.2">
      <c r="A76" s="117">
        <v>1113</v>
      </c>
      <c r="B76" s="118" t="str">
        <f>IF($A76="none",$B$10,IF($A76&lt;&gt;"",VLOOKUP($A76,'Master List 2023'!$A$1:$O$300,3,FALSE),$B$11))</f>
        <v>McNevan, Jade</v>
      </c>
      <c r="C76" s="119" t="str">
        <f>IF($A76="none",$B$10,IF($A76&lt;&gt;"",IF(VLOOKUP($A76,'Master List 2023'!$A$1:$O$300,4,FALSE)="","(no partner)",VLOOKUP($A76,'Master List 2023'!$A$1:$O$300,4,FALSE)),$B$11))</f>
        <v>(no partner)</v>
      </c>
      <c r="D76" s="118" t="str">
        <f>IF($A76="none",$B$10,IF($A76&lt;&gt;"",VLOOKUP($A76,'Master List 2023'!$A$1:$O$300,5,FALSE),$B$11))</f>
        <v>Are You Thirsty?</v>
      </c>
      <c r="E76" s="118" t="str">
        <f>IF($A76="none",$B$10,IF($A76&lt;&gt;"",VLOOKUP($A76,'Master List 2023'!$A$1:$O$300,6,FALSE),$B$11))</f>
        <v>Rhema Christian School</v>
      </c>
      <c r="F76" s="53" t="s">
        <v>349</v>
      </c>
    </row>
    <row r="77" spans="1:7" s="53" customFormat="1" ht="14.25" x14ac:dyDescent="0.2">
      <c r="A77" s="125">
        <v>1104</v>
      </c>
      <c r="B77" s="126" t="str">
        <f>IF($A77="none",$B$10,IF($A77&lt;&gt;"",VLOOKUP($A77,'Master List 2023'!$A$1:$O$300,3,FALSE),$B$11))</f>
        <v>Dave, Shiven</v>
      </c>
      <c r="C77" s="119" t="str">
        <f>IF($A77="none",$B$10,IF($A77&lt;&gt;"",IF(VLOOKUP($A77,'Master List 2023'!$A$1:$O$300,4,FALSE)="","(no partner)",VLOOKUP($A77,'Master List 2023'!$A$1:$O$300,4,FALSE)),$B$11))</f>
        <v>(no partner)</v>
      </c>
      <c r="D77" s="126" t="str">
        <f>IF($A77="none",$B$10,IF($A77&lt;&gt;"",VLOOKUP($A77,'Master List 2023'!$A$1:$O$300,5,FALSE),$B$11))</f>
        <v>Working Lungs model and effect of infection</v>
      </c>
      <c r="E77" s="126" t="str">
        <f>IF($A77="none",$B$10,IF($A77&lt;&gt;"",VLOOKUP($A77,'Master List 2023'!$A$1:$O$300,6,FALSE),$B$11))</f>
        <v>Westmount Public School</v>
      </c>
      <c r="F77" s="53" t="s">
        <v>349</v>
      </c>
    </row>
    <row r="78" spans="1:7" x14ac:dyDescent="0.2">
      <c r="A78" s="2"/>
      <c r="B78" s="3"/>
      <c r="C78" s="24"/>
      <c r="D78" s="3"/>
      <c r="E78" s="3"/>
    </row>
    <row r="79" spans="1:7" ht="15.75" x14ac:dyDescent="0.2">
      <c r="A79" s="10" t="s">
        <v>351</v>
      </c>
      <c r="B79" s="3"/>
      <c r="C79" s="24"/>
      <c r="D79" s="3"/>
      <c r="E79" s="3"/>
    </row>
    <row r="80" spans="1:7" s="53" customFormat="1" ht="14.25" x14ac:dyDescent="0.2">
      <c r="A80" s="11">
        <v>1109</v>
      </c>
      <c r="B80" s="12" t="str">
        <f>IF($A80="none",$B$10,IF($A80&lt;&gt;"",VLOOKUP($A80,'Master List 2023'!$A$1:$O$300,3,FALSE),$B$11))</f>
        <v>KONG, Elsa ZIYI</v>
      </c>
      <c r="C80" s="27" t="str">
        <f>IF($A80="none",$B$10,IF($A80&lt;&gt;"",IF(VLOOKUP($A80,'Master List 2023'!$A$1:$O$300,4,FALSE)="","(no partner)",VLOOKUP($A80,'Master List 2023'!$A$1:$O$300,4,FALSE)),$B$11))</f>
        <v>Liu, Leanne</v>
      </c>
      <c r="D80" s="12" t="str">
        <f>IF($A80="none",$B$10,IF($A80&lt;&gt;"",VLOOKUP($A80,'Master List 2023'!$A$1:$O$300,5,FALSE),$B$11))</f>
        <v>Energy saving lighting control</v>
      </c>
      <c r="E80" s="12" t="str">
        <f>IF($A80="none",$B$10,IF($A80&lt;&gt;"",VLOOKUP($A80,'Master List 2023'!$A$1:$O$300,6,FALSE),$B$11))</f>
        <v>Rhema Christian School</v>
      </c>
      <c r="F80" s="53" t="s">
        <v>349</v>
      </c>
    </row>
    <row r="81" spans="1:7" x14ac:dyDescent="0.2">
      <c r="A81" s="2"/>
      <c r="B81" s="3"/>
      <c r="C81" s="3"/>
      <c r="D81" s="3"/>
      <c r="E81" s="3"/>
    </row>
    <row r="82" spans="1:7" ht="18" x14ac:dyDescent="0.2">
      <c r="A82" s="36" t="s">
        <v>352</v>
      </c>
      <c r="B82" s="38"/>
      <c r="C82" s="37"/>
      <c r="D82" s="37"/>
      <c r="E82" s="37"/>
    </row>
    <row r="83" spans="1:7" s="120" customFormat="1" x14ac:dyDescent="0.2">
      <c r="A83" s="2" t="s">
        <v>342</v>
      </c>
      <c r="B83" s="2" t="s">
        <v>343</v>
      </c>
      <c r="C83" s="3"/>
      <c r="D83" s="3"/>
      <c r="E83" s="3"/>
      <c r="G83" s="121"/>
    </row>
    <row r="84" spans="1:7" x14ac:dyDescent="0.2">
      <c r="A84" s="2"/>
      <c r="B84" s="3"/>
      <c r="C84" s="3"/>
      <c r="D84" s="3"/>
      <c r="E84" s="3"/>
    </row>
    <row r="85" spans="1:7" ht="15.75" thickBot="1" x14ac:dyDescent="0.25">
      <c r="A85" s="49" t="str">
        <f>$A$66</f>
        <v>Project No.</v>
      </c>
      <c r="B85" s="50" t="str">
        <f>$B$66</f>
        <v>First Student Name</v>
      </c>
      <c r="C85" s="50" t="str">
        <f>$C$66</f>
        <v>Partner Name</v>
      </c>
      <c r="D85" s="50" t="str">
        <f>$D$66</f>
        <v>Project Title</v>
      </c>
      <c r="E85" s="50" t="str">
        <f>$E$66</f>
        <v>School Name</v>
      </c>
    </row>
    <row r="86" spans="1:7" x14ac:dyDescent="0.2">
      <c r="A86" s="2"/>
      <c r="B86" s="3"/>
      <c r="C86" s="3"/>
      <c r="D86" s="3"/>
      <c r="E86" s="3"/>
    </row>
    <row r="87" spans="1:7" s="120" customFormat="1" ht="15.75" x14ac:dyDescent="0.2">
      <c r="A87" s="16" t="s">
        <v>353</v>
      </c>
      <c r="B87" s="3"/>
      <c r="C87" s="158"/>
      <c r="D87" s="158"/>
      <c r="E87" s="3"/>
      <c r="G87" s="121"/>
    </row>
    <row r="88" spans="1:7" s="121" customFormat="1" ht="14.25" x14ac:dyDescent="0.2">
      <c r="A88" s="6">
        <v>2221</v>
      </c>
      <c r="B88" s="7" t="str">
        <f>IF($A88="none",$B$10,IF($A88&lt;&gt;"",VLOOKUP($A88,'Master List 2023'!$A$1:$O$300,3,FALSE),$B$11))</f>
        <v>Wilson, Christina</v>
      </c>
      <c r="C88" s="27" t="str">
        <f>IF($A88="none",$B$10,IF($A88&lt;&gt;"",IF(VLOOKUP($A88,'Master List 2023'!$A$1:$O$300,4,FALSE)="","(no partner)",VLOOKUP($A88,'Master List 2023'!$A$1:$O$300,4,FALSE)),$B$11))</f>
        <v>(no partner)</v>
      </c>
      <c r="D88" s="7" t="str">
        <f>IF($A88="none",$B$10,IF($A88&lt;&gt;"",VLOOKUP($A88,'Master List 2023'!$A$1:$O$300,5,FALSE),$B$11))</f>
        <v>How Trees Absorb Water</v>
      </c>
      <c r="E88" s="7" t="str">
        <f>IF($A88="none",$B$10,IF($A88&lt;&gt;"",VLOOKUP($A88,'Master List 2023'!$A$1:$O$300,6,FALSE),$B$11))</f>
        <v>Rhema Christian School</v>
      </c>
      <c r="F88" s="121" t="s">
        <v>349</v>
      </c>
    </row>
    <row r="89" spans="1:7" s="121" customFormat="1" ht="14.25" x14ac:dyDescent="0.2">
      <c r="A89" s="117">
        <v>2217</v>
      </c>
      <c r="B89" s="118" t="str">
        <f>IF($A89="none",$B$10,IF($A89&lt;&gt;"",VLOOKUP($A89,'Master List 2023'!$A$1:$O$300,3,FALSE),$B$11))</f>
        <v>Taylor, Clara</v>
      </c>
      <c r="C89" s="119" t="str">
        <f>IF($A89="none",$B$10,IF($A89&lt;&gt;"",IF(VLOOKUP($A89,'Master List 2023'!$A$1:$O$300,4,FALSE)="","(no partner)",VLOOKUP($A89,'Master List 2023'!$A$1:$O$300,4,FALSE)),$B$11))</f>
        <v>(no partner)</v>
      </c>
      <c r="D89" s="118" t="str">
        <f>IF($A89="none",$B$10,IF($A89&lt;&gt;"",VLOOKUP($A89,'Master List 2023'!$A$1:$O$300,5,FALSE),$B$11))</f>
        <v>My Hypoallergenic Cat</v>
      </c>
      <c r="E89" s="118" t="str">
        <f>IF($A89="none",$B$10,IF($A89&lt;&gt;"",VLOOKUP($A89,'Master List 2023'!$A$1:$O$300,6,FALSE),$B$11))</f>
        <v>James Strath Public School</v>
      </c>
      <c r="F89" s="121" t="s">
        <v>349</v>
      </c>
    </row>
    <row r="90" spans="1:7" s="120" customFormat="1" x14ac:dyDescent="0.2">
      <c r="A90" s="2"/>
      <c r="B90" s="3"/>
      <c r="C90" s="24"/>
      <c r="D90" s="3"/>
      <c r="E90" s="3"/>
      <c r="G90" s="121"/>
    </row>
    <row r="91" spans="1:7" ht="15.75" x14ac:dyDescent="0.2">
      <c r="A91" s="16" t="s">
        <v>354</v>
      </c>
      <c r="B91" s="3"/>
      <c r="C91" s="24"/>
      <c r="D91" s="3"/>
      <c r="E91" s="3"/>
    </row>
    <row r="92" spans="1:7" s="53" customFormat="1" ht="14.25" x14ac:dyDescent="0.2">
      <c r="A92" s="8">
        <v>2212</v>
      </c>
      <c r="B92" s="9" t="str">
        <f>IF($A92="none",$B$10,IF($A92&lt;&gt;"",VLOOKUP($A92,'Master List 2023'!$A$1:$O$300,3,FALSE),$B$11))</f>
        <v>McNevan, Cohen</v>
      </c>
      <c r="C92" s="27" t="str">
        <f>IF($A92="none",$B$10,IF($A92&lt;&gt;"",IF(VLOOKUP($A92,'Master List 2023'!$A$1:$O$300,4,FALSE)="","(no partner)",VLOOKUP($A92,'Master List 2023'!$A$1:$O$300,4,FALSE)),$B$11))</f>
        <v>(no partner)</v>
      </c>
      <c r="D92" s="9" t="str">
        <f>IF($A92="none",$B$10,IF($A92&lt;&gt;"",VLOOKUP($A92,'Master List 2023'!$A$1:$O$300,5,FALSE),$B$11))</f>
        <v>Net Positive</v>
      </c>
      <c r="E92" s="9" t="str">
        <f>IF($A92="none",$B$10,IF($A92&lt;&gt;"",VLOOKUP($A92,'Master List 2023'!$A$1:$O$300,6,FALSE),$B$11))</f>
        <v>Rhema Christian School</v>
      </c>
      <c r="F92" s="53" t="s">
        <v>349</v>
      </c>
    </row>
    <row r="93" spans="1:7" s="53" customFormat="1" ht="14.25" x14ac:dyDescent="0.2">
      <c r="A93" s="127">
        <v>2219</v>
      </c>
      <c r="B93" s="128" t="str">
        <f>IF($A93="none",$B$10,IF($A93&lt;&gt;"",VLOOKUP($A93,'Master List 2023'!$A$1:$O$300,3,FALSE),$B$11))</f>
        <v>Van, Liah</v>
      </c>
      <c r="C93" s="119" t="str">
        <f>IF($A93="none",$B$10,IF($A93&lt;&gt;"",IF(VLOOKUP($A93,'Master List 2023'!$A$1:$O$300,4,FALSE)="","(no partner)",VLOOKUP($A93,'Master List 2023'!$A$1:$O$300,4,FALSE)),$B$11))</f>
        <v>Belanger, Rosemary</v>
      </c>
      <c r="D93" s="128" t="str">
        <f>IF($A93="none",$B$10,IF($A93&lt;&gt;"",VLOOKUP($A93,'Master List 2023'!$A$1:$O$300,5,FALSE),$B$11))</f>
        <v>Egg-cellent Feathered Features</v>
      </c>
      <c r="E93" s="128" t="str">
        <f>IF($A93="none",$B$10,IF($A93&lt;&gt;"",VLOOKUP($A93,'Master List 2023'!$A$1:$O$300,6,FALSE),$B$11))</f>
        <v>Rhema Christian School</v>
      </c>
      <c r="F93" s="53" t="s">
        <v>349</v>
      </c>
    </row>
    <row r="94" spans="1:7" s="53" customFormat="1" ht="14.25" x14ac:dyDescent="0.2">
      <c r="A94" s="127">
        <v>2210</v>
      </c>
      <c r="B94" s="128" t="str">
        <f>IF($A94="none",$B$10,IF($A94&lt;&gt;"",VLOOKUP($A94,'Master List 2023'!$A$1:$O$300,3,FALSE),$B$11))</f>
        <v>Hancock, Landon</v>
      </c>
      <c r="C94" s="119" t="str">
        <f>IF($A94="none",$B$10,IF($A94&lt;&gt;"",IF(VLOOKUP($A94,'Master List 2023'!$A$1:$O$300,4,FALSE)="","(no partner)",VLOOKUP($A94,'Master List 2023'!$A$1:$O$300,4,FALSE)),$B$11))</f>
        <v>(no partner)</v>
      </c>
      <c r="D94" s="128" t="str">
        <f>IF($A94="none",$B$10,IF($A94&lt;&gt;"",VLOOKUP($A94,'Master List 2023'!$A$1:$O$300,5,FALSE),$B$11))</f>
        <v>Examining Bacteria in Various Water Sources</v>
      </c>
      <c r="E94" s="128" t="str">
        <f>IF($A94="none",$B$10,IF($A94&lt;&gt;"",VLOOKUP($A94,'Master List 2023'!$A$1:$O$300,6,FALSE),$B$11))</f>
        <v>James Strath Public School</v>
      </c>
      <c r="F94" s="53" t="s">
        <v>349</v>
      </c>
    </row>
    <row r="95" spans="1:7" s="53" customFormat="1" ht="28.5" x14ac:dyDescent="0.2">
      <c r="A95" s="127">
        <v>2211</v>
      </c>
      <c r="B95" s="128" t="str">
        <f>IF($A95="none",$B$10,IF($A95&lt;&gt;"",VLOOKUP($A95,'Master List 2023'!$A$1:$O$300,3,FALSE),$B$11))</f>
        <v>McInnes, Austin</v>
      </c>
      <c r="C95" s="119" t="str">
        <f>IF($A95="none",$B$10,IF($A95&lt;&gt;"",IF(VLOOKUP($A95,'Master List 2023'!$A$1:$O$300,4,FALSE)="","(no partner)",VLOOKUP($A95,'Master List 2023'!$A$1:$O$300,4,FALSE)),$B$11))</f>
        <v>(no partner)</v>
      </c>
      <c r="D95" s="128" t="str">
        <f>IF($A95="none",$B$10,IF($A95&lt;&gt;"",VLOOKUP($A95,'Master List 2023'!$A$1:$O$300,5,FALSE),$B$11))</f>
        <v>Raising the Bar (Part 2): Creating Waste Free Shampoo &amp; Conditioner Bars</v>
      </c>
      <c r="E95" s="128" t="str">
        <f>IF($A95="none",$B$10,IF($A95&lt;&gt;"",VLOOKUP($A95,'Master List 2023'!$A$1:$O$300,6,FALSE),$B$11))</f>
        <v>St. Catherine Elementary School</v>
      </c>
      <c r="F95" s="53" t="s">
        <v>349</v>
      </c>
    </row>
    <row r="96" spans="1:7" s="53" customFormat="1" ht="42.75" x14ac:dyDescent="0.2">
      <c r="A96" s="127">
        <v>2222</v>
      </c>
      <c r="B96" s="128" t="str">
        <f>IF($A96="none",$B$10,IF($A96&lt;&gt;"",VLOOKUP($A96,'Master List 2023'!$A$1:$O$300,3,FALSE),$B$11))</f>
        <v>Yusuf, Manha</v>
      </c>
      <c r="C96" s="119" t="str">
        <f>IF($A96="none",$B$10,IF($A96&lt;&gt;"",IF(VLOOKUP($A96,'Master List 2023'!$A$1:$O$300,4,FALSE)="","(no partner)",VLOOKUP($A96,'Master List 2023'!$A$1:$O$300,4,FALSE)),$B$11))</f>
        <v>Yusuf, Laiba</v>
      </c>
      <c r="D96" s="128" t="str">
        <f>IF($A96="none",$B$10,IF($A96&lt;&gt;"",VLOOKUP($A96,'Master List 2023'!$A$1:$O$300,5,FALSE),$B$11))</f>
        <v>Improving youth and adult mental health post covid-19 pandemic among unemployed and low income households through Art sessions and Pet therapy.</v>
      </c>
      <c r="E96" s="128" t="str">
        <f>IF($A96="none",$B$10,IF($A96&lt;&gt;"",VLOOKUP($A96,'Master List 2023'!$A$1:$O$300,6,FALSE),$B$11))</f>
        <v>Home School</v>
      </c>
      <c r="F96" s="53" t="s">
        <v>349</v>
      </c>
    </row>
    <row r="97" spans="1:6" x14ac:dyDescent="0.2">
      <c r="A97" s="2"/>
      <c r="B97" s="3"/>
      <c r="C97" s="3"/>
      <c r="D97" s="3"/>
      <c r="E97" s="3"/>
    </row>
    <row r="98" spans="1:6" ht="15.75" x14ac:dyDescent="0.2">
      <c r="A98" s="10" t="s">
        <v>355</v>
      </c>
      <c r="B98" s="3"/>
      <c r="C98" s="3"/>
      <c r="D98" s="3"/>
      <c r="E98" s="3"/>
    </row>
    <row r="99" spans="1:6" s="53" customFormat="1" ht="28.5" x14ac:dyDescent="0.2">
      <c r="A99" s="11">
        <v>2214</v>
      </c>
      <c r="B99" s="12" t="str">
        <f>IF($A99="none",$B$10,IF($A99&lt;&gt;"",VLOOKUP($A99,'Master List 2023'!$A$1:$O$300,3,FALSE),$B$11))</f>
        <v>Sehn, Claire</v>
      </c>
      <c r="C99" s="27" t="str">
        <f>IF($A99="none",$B$10,IF($A99&lt;&gt;"",IF(VLOOKUP($A99,'Master List 2023'!$A$1:$O$300,4,FALSE)="","(no partner)",VLOOKUP($A99,'Master List 2023'!$A$1:$O$300,4,FALSE)),$B$11))</f>
        <v>(no partner)</v>
      </c>
      <c r="D99" s="12" t="str">
        <f>IF($A99="none",$B$10,IF($A99&lt;&gt;"",VLOOKUP($A99,'Master List 2023'!$A$1:$O$300,5,FALSE),$B$11))</f>
        <v>Gray is the New Green: Reusing Gray Water to Grow Plants</v>
      </c>
      <c r="E99" s="12" t="str">
        <f>IF($A99="none",$B$10,IF($A99&lt;&gt;"",VLOOKUP($A99,'Master List 2023'!$A$1:$O$300,6,FALSE),$B$11))</f>
        <v>St. Catherine Elementary School</v>
      </c>
      <c r="F99" s="53" t="s">
        <v>349</v>
      </c>
    </row>
    <row r="100" spans="1:6" x14ac:dyDescent="0.2">
      <c r="A100" s="2"/>
      <c r="B100" s="3"/>
      <c r="C100" s="3"/>
      <c r="D100" s="3"/>
      <c r="E100" s="3"/>
    </row>
    <row r="101" spans="1:6" ht="18" x14ac:dyDescent="0.2">
      <c r="A101" s="36" t="s">
        <v>356</v>
      </c>
      <c r="B101" s="38"/>
      <c r="C101" s="37"/>
      <c r="D101" s="37"/>
      <c r="E101" s="37"/>
    </row>
    <row r="102" spans="1:6" x14ac:dyDescent="0.2">
      <c r="A102" s="2" t="s">
        <v>342</v>
      </c>
      <c r="B102" s="2" t="s">
        <v>343</v>
      </c>
      <c r="C102" s="3"/>
      <c r="D102" s="3"/>
      <c r="E102" s="3"/>
    </row>
    <row r="103" spans="1:6" x14ac:dyDescent="0.2">
      <c r="A103" s="2"/>
      <c r="B103" s="3"/>
      <c r="C103" s="3"/>
      <c r="D103" s="3"/>
      <c r="E103" s="3"/>
    </row>
    <row r="104" spans="1:6" ht="15.75" thickBot="1" x14ac:dyDescent="0.25">
      <c r="A104" s="65" t="s">
        <v>344</v>
      </c>
      <c r="B104" s="66" t="s">
        <v>2</v>
      </c>
      <c r="C104" s="66" t="s">
        <v>345</v>
      </c>
      <c r="D104" s="66" t="s">
        <v>346</v>
      </c>
      <c r="E104" s="66" t="s">
        <v>347</v>
      </c>
    </row>
    <row r="105" spans="1:6" x14ac:dyDescent="0.2">
      <c r="A105" s="2"/>
      <c r="B105" s="3"/>
      <c r="C105" s="3"/>
      <c r="D105" s="3"/>
      <c r="E105" s="3"/>
    </row>
    <row r="106" spans="1:6" ht="15.75" x14ac:dyDescent="0.2">
      <c r="A106" s="16" t="s">
        <v>357</v>
      </c>
      <c r="B106" s="3"/>
      <c r="C106" s="3"/>
      <c r="D106" s="3"/>
      <c r="E106" s="3"/>
    </row>
    <row r="107" spans="1:6" s="53" customFormat="1" ht="14.25" x14ac:dyDescent="0.2">
      <c r="A107" s="6">
        <v>2317</v>
      </c>
      <c r="B107" s="7" t="str">
        <f>IF($A107="none",$B$10,IF($A107&lt;&gt;"",VLOOKUP($A107,'Master List 2023'!$A$1:$O$300,3,FALSE),$B$11))</f>
        <v>Smallwood, Jamieson</v>
      </c>
      <c r="C107" s="27" t="str">
        <f>IF($A107="none",$B$10,IF($A107&lt;&gt;"",IF(VLOOKUP($A107,'Master List 2023'!$A$1:$O$300,4,FALSE)="","(no partner)",VLOOKUP($A107,'Master List 2023'!$A$1:$O$300,4,FALSE)),$B$11))</f>
        <v>van Berkel, Simeon</v>
      </c>
      <c r="D107" s="7" t="str">
        <f>IF($A107="none",$B$10,IF($A107&lt;&gt;"",VLOOKUP($A107,'Master List 2023'!$A$1:$O$300,5,FALSE),$B$11))</f>
        <v>Laser Security System</v>
      </c>
      <c r="E107" s="7" t="str">
        <f>IF($A107="none",$B$10,IF($A107&lt;&gt;"",VLOOKUP($A107,'Master List 2023'!$A$1:$O$300,6,FALSE),$B$11))</f>
        <v>Rhema Christian School</v>
      </c>
      <c r="F107" s="53" t="s">
        <v>349</v>
      </c>
    </row>
    <row r="108" spans="1:6" s="53" customFormat="1" ht="14.25" x14ac:dyDescent="0.2">
      <c r="A108" s="117">
        <v>2319</v>
      </c>
      <c r="B108" s="118" t="str">
        <f>IF($A108="none",$B$10,IF($A108&lt;&gt;"",VLOOKUP($A108,'Master List 2023'!$A$1:$O$300,3,FALSE),$B$11))</f>
        <v>Smyth, MacKenna</v>
      </c>
      <c r="C108" s="119" t="str">
        <f>IF($A108="none",$B$10,IF($A108&lt;&gt;"",IF(VLOOKUP($A108,'Master List 2023'!$A$1:$O$300,4,FALSE)="","(no partner)",VLOOKUP($A108,'Master List 2023'!$A$1:$O$300,4,FALSE)),$B$11))</f>
        <v>(no partner)</v>
      </c>
      <c r="D108" s="118" t="str">
        <f>IF($A108="none",$B$10,IF($A108&lt;&gt;"",VLOOKUP($A108,'Master List 2023'!$A$1:$O$300,5,FALSE),$B$11))</f>
        <v>Tie Dye - What are the best fabric and dye combinations?</v>
      </c>
      <c r="E108" s="118" t="str">
        <f>IF($A108="none",$B$10,IF($A108&lt;&gt;"",VLOOKUP($A108,'Master List 2023'!$A$1:$O$300,6,FALSE),$B$11))</f>
        <v>Queen Mary Public School</v>
      </c>
      <c r="F108" s="53" t="s">
        <v>349</v>
      </c>
    </row>
    <row r="109" spans="1:6" x14ac:dyDescent="0.2">
      <c r="A109" s="2"/>
      <c r="B109" s="3"/>
      <c r="C109" s="24"/>
      <c r="D109" s="3"/>
      <c r="E109" s="3"/>
    </row>
    <row r="110" spans="1:6" ht="15.75" x14ac:dyDescent="0.2">
      <c r="A110" s="16" t="s">
        <v>354</v>
      </c>
      <c r="B110" s="3"/>
      <c r="C110" s="24"/>
      <c r="D110" s="3"/>
      <c r="E110" s="3"/>
    </row>
    <row r="111" spans="1:6" s="53" customFormat="1" ht="14.25" x14ac:dyDescent="0.2">
      <c r="A111" s="8">
        <v>2308</v>
      </c>
      <c r="B111" s="9" t="str">
        <f>IF($A111="none",$B$10,IF($A111&lt;&gt;"",VLOOKUP($A111,'Master List 2023'!$A$1:$O$300,3,FALSE),$B$11))</f>
        <v>Hancock, Addison</v>
      </c>
      <c r="C111" s="27" t="str">
        <f>IF($A111="none",$B$10,IF($A111&lt;&gt;"",IF(VLOOKUP($A111,'Master List 2023'!$A$1:$O$300,4,FALSE)="","(no partner)",VLOOKUP($A111,'Master List 2023'!$A$1:$O$300,4,FALSE)),$B$11))</f>
        <v>(no partner)</v>
      </c>
      <c r="D111" s="9" t="str">
        <f>IF($A111="none",$B$10,IF($A111&lt;&gt;"",VLOOKUP($A111,'Master List 2023'!$A$1:$O$300,5,FALSE),$B$11))</f>
        <v>Erosion In Motion</v>
      </c>
      <c r="E111" s="9" t="str">
        <f>IF($A111="none",$B$10,IF($A111&lt;&gt;"",VLOOKUP($A111,'Master List 2023'!$A$1:$O$300,6,FALSE),$B$11))</f>
        <v>James Strath Public School</v>
      </c>
      <c r="F111" s="53" t="s">
        <v>349</v>
      </c>
    </row>
    <row r="112" spans="1:6" s="53" customFormat="1" ht="14.25" x14ac:dyDescent="0.2">
      <c r="A112" s="127">
        <v>2316</v>
      </c>
      <c r="B112" s="128" t="str">
        <f>IF($A112="none",$B$10,IF($A112&lt;&gt;"",VLOOKUP($A112,'Master List 2023'!$A$1:$O$300,3,FALSE),$B$11))</f>
        <v>Sherrer, Leila</v>
      </c>
      <c r="C112" s="119" t="str">
        <f>IF($A112="none",$B$10,IF($A112&lt;&gt;"",IF(VLOOKUP($A112,'Master List 2023'!$A$1:$O$300,4,FALSE)="","(no partner)",VLOOKUP($A112,'Master List 2023'!$A$1:$O$300,4,FALSE)),$B$11))</f>
        <v>(no partner)</v>
      </c>
      <c r="D112" s="128" t="str">
        <f>IF($A112="none",$B$10,IF($A112&lt;&gt;"",VLOOKUP($A112,'Master List 2023'!$A$1:$O$300,5,FALSE),$B$11))</f>
        <v>Can Petting a Dog Decrease Stress</v>
      </c>
      <c r="E112" s="128" t="str">
        <f>IF($A112="none",$B$10,IF($A112&lt;&gt;"",VLOOKUP($A112,'Master List 2023'!$A$1:$O$300,6,FALSE),$B$11))</f>
        <v>James Strath Public School</v>
      </c>
      <c r="F112" s="53" t="s">
        <v>349</v>
      </c>
    </row>
    <row r="113" spans="1:6" s="53" customFormat="1" ht="14.25" x14ac:dyDescent="0.2">
      <c r="A113" s="127">
        <v>2311</v>
      </c>
      <c r="B113" s="128" t="str">
        <f>IF($A113="none",$B$10,IF($A113&lt;&gt;"",VLOOKUP($A113,'Master List 2023'!$A$1:$O$300,3,FALSE),$B$11))</f>
        <v>McNamara, Ellie</v>
      </c>
      <c r="C113" s="119" t="str">
        <f>IF($A113="none",$B$10,IF($A113&lt;&gt;"",IF(VLOOKUP($A113,'Master List 2023'!$A$1:$O$300,4,FALSE)="","(no partner)",VLOOKUP($A113,'Master List 2023'!$A$1:$O$300,4,FALSE)),$B$11))</f>
        <v>(no partner)</v>
      </c>
      <c r="D113" s="128" t="str">
        <f>IF($A113="none",$B$10,IF($A113&lt;&gt;"",VLOOKUP($A113,'Master List 2023'!$A$1:$O$300,5,FALSE),$B$11))</f>
        <v>Mind Games</v>
      </c>
      <c r="E113" s="128" t="str">
        <f>IF($A113="none",$B$10,IF($A113&lt;&gt;"",VLOOKUP($A113,'Master List 2023'!$A$1:$O$300,6,FALSE),$B$11))</f>
        <v>James Strath Public School</v>
      </c>
      <c r="F113" s="53" t="s">
        <v>349</v>
      </c>
    </row>
    <row r="114" spans="1:6" s="53" customFormat="1" ht="14.25" x14ac:dyDescent="0.2">
      <c r="A114" s="127">
        <v>2315</v>
      </c>
      <c r="B114" s="128" t="str">
        <f>IF($A114="none",$B$10,IF($A114&lt;&gt;"",VLOOKUP($A114,'Master List 2023'!$A$1:$O$300,3,FALSE),$B$11))</f>
        <v>Seviaryna, Katia</v>
      </c>
      <c r="C114" s="119" t="str">
        <f>IF($A114="none",$B$10,IF($A114&lt;&gt;"",IF(VLOOKUP($A114,'Master List 2023'!$A$1:$O$300,4,FALSE)="","(no partner)",VLOOKUP($A114,'Master List 2023'!$A$1:$O$300,4,FALSE)),$B$11))</f>
        <v>(no partner)</v>
      </c>
      <c r="D114" s="128" t="str">
        <f>IF($A114="none",$B$10,IF($A114&lt;&gt;"",VLOOKUP($A114,'Master List 2023'!$A$1:$O$300,5,FALSE),$B$11))</f>
        <v>The Philosopher’s Soap: the Key to Eternal Bubbles</v>
      </c>
      <c r="E114" s="128" t="str">
        <f>IF($A114="none",$B$10,IF($A114&lt;&gt;"",VLOOKUP($A114,'Master List 2023'!$A$1:$O$300,6,FALSE),$B$11))</f>
        <v>St. Catherine Elementary School</v>
      </c>
      <c r="F114" s="53" t="s">
        <v>349</v>
      </c>
    </row>
    <row r="115" spans="1:6" s="53" customFormat="1" ht="14.25" x14ac:dyDescent="0.2">
      <c r="A115" s="127">
        <v>2318</v>
      </c>
      <c r="B115" s="128" t="str">
        <f>IF($A115="none",$B$10,IF($A115&lt;&gt;"",VLOOKUP($A115,'Master List 2023'!$A$1:$O$300,3,FALSE),$B$11))</f>
        <v>Smith, Miles</v>
      </c>
      <c r="C115" s="119" t="str">
        <f>IF($A115="none",$B$10,IF($A115&lt;&gt;"",IF(VLOOKUP($A115,'Master List 2023'!$A$1:$O$300,4,FALSE)="","(no partner)",VLOOKUP($A115,'Master List 2023'!$A$1:$O$300,4,FALSE)),$B$11))</f>
        <v>(no partner)</v>
      </c>
      <c r="D115" s="128" t="str">
        <f>IF($A115="none",$B$10,IF($A115&lt;&gt;"",VLOOKUP($A115,'Master List 2023'!$A$1:$O$300,5,FALSE),$B$11))</f>
        <v>The Best Way to Shuffle Cards</v>
      </c>
      <c r="E115" s="128" t="str">
        <f>IF($A115="none",$B$10,IF($A115&lt;&gt;"",VLOOKUP($A115,'Master List 2023'!$A$1:$O$300,6,FALSE),$B$11))</f>
        <v>Queen Mary Public School</v>
      </c>
      <c r="F115" s="53" t="s">
        <v>349</v>
      </c>
    </row>
    <row r="116" spans="1:6" x14ac:dyDescent="0.2">
      <c r="A116" s="2"/>
      <c r="B116" s="3"/>
      <c r="C116" s="24"/>
      <c r="D116" s="3"/>
      <c r="E116" s="3"/>
    </row>
    <row r="117" spans="1:6" ht="15.75" x14ac:dyDescent="0.2">
      <c r="A117" s="10" t="s">
        <v>358</v>
      </c>
      <c r="B117" s="3"/>
      <c r="C117" s="24"/>
      <c r="D117" s="3"/>
      <c r="E117" s="3"/>
    </row>
    <row r="118" spans="1:6" s="53" customFormat="1" ht="14.25" x14ac:dyDescent="0.2">
      <c r="A118" s="11">
        <v>2321</v>
      </c>
      <c r="B118" s="12" t="str">
        <f>IF($A118="none",$B$10,IF($A118&lt;&gt;"",VLOOKUP($A118,'Master List 2023'!$A$1:$O$300,3,FALSE),$B$11))</f>
        <v>Van, Benjamin</v>
      </c>
      <c r="C118" s="27" t="str">
        <f>IF($A118="none",$B$10,IF($A118&lt;&gt;"",IF(VLOOKUP($A118,'Master List 2023'!$A$1:$O$300,4,FALSE)="","(no partner)",VLOOKUP($A118,'Master List 2023'!$A$1:$O$300,4,FALSE)),$B$11))</f>
        <v>Belanger, Roland</v>
      </c>
      <c r="D118" s="12" t="str">
        <f>IF($A118="none",$B$10,IF($A118&lt;&gt;"",VLOOKUP($A118,'Master List 2023'!$A$1:$O$300,5,FALSE),$B$11))</f>
        <v>How to Earthquake-Proof a Building</v>
      </c>
      <c r="E118" s="12" t="str">
        <f>IF($A118="none",$B$10,IF($A118&lt;&gt;"",VLOOKUP($A118,'Master List 2023'!$A$1:$O$300,6,FALSE),$B$11))</f>
        <v>Rhema Christian School</v>
      </c>
      <c r="F118" s="53" t="s">
        <v>349</v>
      </c>
    </row>
    <row r="119" spans="1:6" x14ac:dyDescent="0.2">
      <c r="A119" s="2"/>
      <c r="B119" s="3"/>
      <c r="C119" s="3"/>
      <c r="D119" s="3"/>
      <c r="E119" s="3"/>
    </row>
    <row r="120" spans="1:6" ht="18" x14ac:dyDescent="0.2">
      <c r="A120" s="36" t="s">
        <v>359</v>
      </c>
      <c r="B120" s="38"/>
      <c r="C120" s="37"/>
      <c r="D120" s="37"/>
      <c r="E120" s="37"/>
    </row>
    <row r="121" spans="1:6" x14ac:dyDescent="0.2">
      <c r="A121" s="2" t="s">
        <v>360</v>
      </c>
      <c r="B121" s="113" t="s">
        <v>343</v>
      </c>
      <c r="C121" s="3"/>
      <c r="D121" s="3"/>
      <c r="E121" s="3"/>
    </row>
    <row r="122" spans="1:6" x14ac:dyDescent="0.2">
      <c r="A122" s="2"/>
      <c r="B122" s="3"/>
      <c r="C122" s="3"/>
      <c r="D122" s="3"/>
      <c r="E122" s="3"/>
    </row>
    <row r="123" spans="1:6" ht="15.75" thickBot="1" x14ac:dyDescent="0.25">
      <c r="A123" s="65" t="s">
        <v>344</v>
      </c>
      <c r="B123" s="66" t="s">
        <v>2</v>
      </c>
      <c r="C123" s="66" t="s">
        <v>345</v>
      </c>
      <c r="D123" s="66" t="s">
        <v>346</v>
      </c>
      <c r="E123" s="66" t="s">
        <v>347</v>
      </c>
    </row>
    <row r="124" spans="1:6" x14ac:dyDescent="0.2">
      <c r="A124" s="2"/>
      <c r="B124" s="3"/>
      <c r="C124" s="3"/>
      <c r="D124" s="3"/>
      <c r="E124" s="3"/>
    </row>
    <row r="125" spans="1:6" ht="15.75" x14ac:dyDescent="0.2">
      <c r="A125" s="10" t="s">
        <v>361</v>
      </c>
      <c r="B125" s="2"/>
      <c r="C125" s="28" t="s">
        <v>362</v>
      </c>
      <c r="D125" s="3"/>
      <c r="E125" s="3"/>
    </row>
    <row r="126" spans="1:6" s="53" customFormat="1" ht="14.25" x14ac:dyDescent="0.2">
      <c r="A126" s="11" t="s">
        <v>363</v>
      </c>
      <c r="B126" s="12" t="str">
        <f>IF($A126="none",$B$10,IF($A126&lt;&gt;"",VLOOKUP($A126,'Master List 2023'!$A$1:$O$300,3,FALSE),$B$11))</f>
        <v>(no eligible project)</v>
      </c>
      <c r="C126" s="27" t="str">
        <f>IF($A126="none",$B$10,IF($A126&lt;&gt;"",IF(VLOOKUP($A126,'Master List 2023'!$A$1:$O$300,4,FALSE)="","(no partner)",VLOOKUP($A126,'Master List 2023'!$A$1:$O$300,4,FALSE)),$B$11))</f>
        <v>(no eligible project)</v>
      </c>
      <c r="D126" s="12" t="str">
        <f>IF($A126="none",$B$10,IF($A126&lt;&gt;"",VLOOKUP($A126,'Master List 2023'!$A$1:$O$300,5,FALSE),$B$11))</f>
        <v>(no eligible project)</v>
      </c>
      <c r="E126" s="12" t="str">
        <f>IF($A126="none",$B$10,IF($A126&lt;&gt;"",VLOOKUP($A126,'Master List 2023'!$A$1:$O$300,6,FALSE),$B$11))</f>
        <v>(no eligible project)</v>
      </c>
      <c r="F126" s="53" t="s">
        <v>364</v>
      </c>
    </row>
    <row r="127" spans="1:6" x14ac:dyDescent="0.2">
      <c r="A127" s="2"/>
      <c r="B127" s="3"/>
      <c r="C127" s="24"/>
      <c r="D127" s="3"/>
      <c r="E127" s="3"/>
    </row>
    <row r="128" spans="1:6" ht="15.75" x14ac:dyDescent="0.2">
      <c r="A128" s="10" t="s">
        <v>365</v>
      </c>
      <c r="B128" s="2"/>
      <c r="C128" s="28" t="s">
        <v>366</v>
      </c>
      <c r="D128" s="3"/>
      <c r="E128" s="3"/>
    </row>
    <row r="129" spans="1:6" s="53" customFormat="1" ht="14.25" x14ac:dyDescent="0.2">
      <c r="A129" s="11">
        <v>3701</v>
      </c>
      <c r="B129" s="12" t="str">
        <f>IF($A129="none",$B$10,IF($A129&lt;&gt;"",VLOOKUP($A129,'Master List 2023'!$A$1:$O$300,3,FALSE),$B$11))</f>
        <v>Dinnick, Isaiah</v>
      </c>
      <c r="C129" s="27" t="str">
        <f>IF($A129="none",$B$10,IF($A129&lt;&gt;"",IF(VLOOKUP($A129,'Master List 2023'!$A$1:$O$300,4,FALSE)="","(no partner)",VLOOKUP($A129,'Master List 2023'!$A$1:$O$300,4,FALSE)),$B$11))</f>
        <v>(no partner)</v>
      </c>
      <c r="D129" s="12" t="str">
        <f>IF($A129="none",$B$10,IF($A129&lt;&gt;"",VLOOKUP($A129,'Master List 2023'!$A$1:$O$300,5,FALSE),$B$11))</f>
        <v>Juggling Around</v>
      </c>
      <c r="E129" s="12" t="str">
        <f>IF($A129="none",$B$10,IF($A129&lt;&gt;"",VLOOKUP($A129,'Master List 2023'!$A$1:$O$300,6,FALSE),$B$11))</f>
        <v>Rhema Christian School</v>
      </c>
      <c r="F129" s="53" t="s">
        <v>349</v>
      </c>
    </row>
    <row r="130" spans="1:6" x14ac:dyDescent="0.2">
      <c r="A130" s="2"/>
      <c r="B130" s="3"/>
      <c r="C130" s="24"/>
      <c r="D130" s="3"/>
      <c r="E130" s="3"/>
    </row>
    <row r="131" spans="1:6" ht="15.75" x14ac:dyDescent="0.2">
      <c r="A131" s="10" t="s">
        <v>367</v>
      </c>
      <c r="B131" s="2"/>
      <c r="C131" s="28" t="s">
        <v>362</v>
      </c>
      <c r="D131" s="3"/>
      <c r="E131" s="3"/>
    </row>
    <row r="132" spans="1:6" s="53" customFormat="1" ht="14.25" x14ac:dyDescent="0.2">
      <c r="A132" s="11">
        <v>3703</v>
      </c>
      <c r="B132" s="12" t="str">
        <f>IF($A132="none",$B$10,IF($A132&lt;&gt;"",VLOOKUP($A132,'Master List 2023'!$A$1:$O$300,3,FALSE),$B$11))</f>
        <v>Root-Maher, Fraser</v>
      </c>
      <c r="C132" s="27" t="str">
        <f>IF($A132="none",$B$10,IF($A132&lt;&gt;"",IF(VLOOKUP($A132,'Master List 2023'!$A$1:$O$300,4,FALSE)="","(no partner)",VLOOKUP($A132,'Master List 2023'!$A$1:$O$300,4,FALSE)),$B$11))</f>
        <v>(no partner)</v>
      </c>
      <c r="D132" s="12" t="str">
        <f>IF($A132="none",$B$10,IF($A132&lt;&gt;"",VLOOKUP($A132,'Master List 2023'!$A$1:$O$300,5,FALSE),$B$11))</f>
        <v>Recipe Reinvention: Exploring the Science of Baking</v>
      </c>
      <c r="E132" s="12" t="str">
        <f>IF($A132="none",$B$10,IF($A132&lt;&gt;"",VLOOKUP($A132,'Master List 2023'!$A$1:$O$300,6,FALSE),$B$11))</f>
        <v>Kawartha Montessori School</v>
      </c>
      <c r="F132" s="53" t="s">
        <v>349</v>
      </c>
    </row>
    <row r="133" spans="1:6" x14ac:dyDescent="0.2">
      <c r="A133" s="2"/>
      <c r="B133" s="3"/>
      <c r="C133" s="3"/>
      <c r="D133" s="3"/>
      <c r="E133" s="3"/>
    </row>
    <row r="134" spans="1:6" ht="18" x14ac:dyDescent="0.2">
      <c r="A134" s="36" t="s">
        <v>368</v>
      </c>
      <c r="B134" s="38"/>
      <c r="C134" s="37"/>
      <c r="D134" s="37"/>
      <c r="E134" s="37"/>
    </row>
    <row r="135" spans="1:6" x14ac:dyDescent="0.2">
      <c r="A135" s="2" t="s">
        <v>369</v>
      </c>
      <c r="B135" s="2" t="s">
        <v>343</v>
      </c>
      <c r="C135" s="3"/>
      <c r="D135" s="3"/>
      <c r="E135" s="3"/>
    </row>
    <row r="136" spans="1:6" x14ac:dyDescent="0.2">
      <c r="A136" s="2"/>
      <c r="B136" s="3"/>
      <c r="C136" s="3"/>
      <c r="D136" s="3"/>
      <c r="E136" s="3"/>
    </row>
    <row r="137" spans="1:6" ht="15.75" thickBot="1" x14ac:dyDescent="0.25">
      <c r="A137" s="65" t="s">
        <v>344</v>
      </c>
      <c r="B137" s="66" t="s">
        <v>2</v>
      </c>
      <c r="C137" s="66" t="s">
        <v>345</v>
      </c>
      <c r="D137" s="66" t="s">
        <v>346</v>
      </c>
      <c r="E137" s="66" t="s">
        <v>347</v>
      </c>
    </row>
    <row r="138" spans="1:6" x14ac:dyDescent="0.2">
      <c r="A138" s="2"/>
      <c r="B138" s="3"/>
      <c r="C138" s="24"/>
      <c r="D138" s="3"/>
      <c r="E138" s="3"/>
    </row>
    <row r="139" spans="1:6" ht="15.75" x14ac:dyDescent="0.2">
      <c r="A139" s="10" t="s">
        <v>370</v>
      </c>
      <c r="B139" s="2"/>
      <c r="C139" s="28" t="s">
        <v>366</v>
      </c>
      <c r="D139" s="3"/>
      <c r="E139" s="3"/>
    </row>
    <row r="140" spans="1:6" s="53" customFormat="1" ht="14.25" x14ac:dyDescent="0.2">
      <c r="A140" s="11">
        <v>3502</v>
      </c>
      <c r="B140" s="12" t="str">
        <f>IF($A140="none",$B$10,IF($A140&lt;&gt;"",VLOOKUP($A140,'Master List 2023'!$A$1:$O$300,3,FALSE),$B$11))</f>
        <v>Flaman, Jonah</v>
      </c>
      <c r="C140" s="27" t="str">
        <f>IF($A140="none",$B$10,IF($A140&lt;&gt;"",IF(VLOOKUP($A140,'Master List 2023'!$A$1:$O$300,4,FALSE)="","(no partner)",VLOOKUP($A140,'Master List 2023'!$A$1:$O$300,4,FALSE)),$B$11))</f>
        <v>(no partner)</v>
      </c>
      <c r="D140" s="12" t="str">
        <f>IF($A140="none",$B$10,IF($A140&lt;&gt;"",VLOOKUP($A140,'Master List 2023'!$A$1:$O$300,5,FALSE),$B$11))</f>
        <v>Pepsi or Coke?</v>
      </c>
      <c r="E140" s="12" t="str">
        <f>IF($A140="none",$B$10,IF($A140&lt;&gt;"",VLOOKUP($A140,'Master List 2023'!$A$1:$O$300,6,FALSE),$B$11))</f>
        <v>Kawartha Montessori School</v>
      </c>
      <c r="F140" s="53" t="s">
        <v>349</v>
      </c>
    </row>
    <row r="141" spans="1:6" x14ac:dyDescent="0.2">
      <c r="A141" s="5"/>
      <c r="B141" s="13"/>
      <c r="D141" s="13"/>
      <c r="E141" s="13"/>
    </row>
    <row r="142" spans="1:6" ht="15.75" x14ac:dyDescent="0.2">
      <c r="A142" s="10" t="s">
        <v>371</v>
      </c>
      <c r="B142" s="2"/>
      <c r="C142" s="28"/>
      <c r="D142" s="3"/>
      <c r="E142" s="3"/>
    </row>
    <row r="143" spans="1:6" s="53" customFormat="1" ht="28.5" x14ac:dyDescent="0.2">
      <c r="A143" s="11">
        <v>3504</v>
      </c>
      <c r="B143" s="12" t="str">
        <f>IF($A143="none",$B$10,IF($A143&lt;&gt;"",VLOOKUP($A143,'Master List 2023'!$A$1:$O$300,3,FALSE),$B$11))</f>
        <v>Kemsley, Ella</v>
      </c>
      <c r="C143" s="27" t="str">
        <f>IF($A143="none",$B$10,IF($A143&lt;&gt;"",IF(VLOOKUP($A143,'Master List 2023'!$A$1:$O$300,4,FALSE)="","(no partner)",VLOOKUP($A143,'Master List 2023'!$A$1:$O$300,4,FALSE)),$B$11))</f>
        <v>(no partner)</v>
      </c>
      <c r="D143" s="12" t="str">
        <f>IF($A143="none",$B$10,IF($A143&lt;&gt;"",VLOOKUP($A143,'Master List 2023'!$A$1:$O$300,5,FALSE),$B$11))</f>
        <v>Effective Hand Hygiene</v>
      </c>
      <c r="E143" s="12" t="str">
        <f>IF($A143="none",$B$10,IF($A143&lt;&gt;"",VLOOKUP($A143,'Master List 2023'!$A$1:$O$300,6,FALSE),$B$11))</f>
        <v>Children's Montessori &amp; Preparatory School</v>
      </c>
      <c r="F143" s="53" t="s">
        <v>349</v>
      </c>
    </row>
    <row r="144" spans="1:6" x14ac:dyDescent="0.2">
      <c r="A144" s="2"/>
      <c r="B144" s="3"/>
      <c r="C144" s="24"/>
      <c r="D144" s="3"/>
      <c r="E144" s="3"/>
    </row>
    <row r="145" spans="1:6" ht="15.75" x14ac:dyDescent="0.2">
      <c r="A145" s="10" t="s">
        <v>365</v>
      </c>
      <c r="B145" s="2"/>
      <c r="C145" s="28"/>
      <c r="D145" s="3"/>
      <c r="E145" s="3"/>
    </row>
    <row r="146" spans="1:6" s="53" customFormat="1" ht="14.25" x14ac:dyDescent="0.2">
      <c r="A146" s="11">
        <v>3506</v>
      </c>
      <c r="B146" s="12" t="str">
        <f>IF($A146="none",$B$10,IF($A146&lt;&gt;"",VLOOKUP($A146,'Master List 2023'!$A$1:$O$300,3,FALSE),$B$11))</f>
        <v>Street, Ivan</v>
      </c>
      <c r="C146" s="27" t="str">
        <f>IF($A146="none",$B$10,IF($A146&lt;&gt;"",IF(VLOOKUP($A146,'Master List 2023'!$A$1:$O$300,4,FALSE)="","(no partner)",VLOOKUP($A146,'Master List 2023'!$A$1:$O$300,4,FALSE)),$B$11))</f>
        <v>(no partner)</v>
      </c>
      <c r="D146" s="12" t="str">
        <f>IF($A146="none",$B$10,IF($A146&lt;&gt;"",VLOOKUP($A146,'Master List 2023'!$A$1:$O$300,5,FALSE),$B$11))</f>
        <v>Tinted Innocence</v>
      </c>
      <c r="E146" s="12" t="str">
        <f>IF($A146="none",$B$10,IF($A146&lt;&gt;"",VLOOKUP($A146,'Master List 2023'!$A$1:$O$300,6,FALSE),$B$11))</f>
        <v>Kawartha Montessori School</v>
      </c>
      <c r="F146" s="53" t="s">
        <v>349</v>
      </c>
    </row>
    <row r="147" spans="1:6" x14ac:dyDescent="0.2">
      <c r="A147" s="2"/>
      <c r="B147" s="3"/>
      <c r="C147" s="24"/>
      <c r="D147" s="3"/>
      <c r="E147" s="3"/>
    </row>
    <row r="148" spans="1:6" ht="15.75" x14ac:dyDescent="0.2">
      <c r="A148" s="10" t="s">
        <v>372</v>
      </c>
      <c r="B148" s="2"/>
      <c r="C148" s="28" t="s">
        <v>373</v>
      </c>
      <c r="D148" s="3"/>
      <c r="E148" s="3"/>
    </row>
    <row r="149" spans="1:6" s="53" customFormat="1" ht="28.5" x14ac:dyDescent="0.2">
      <c r="A149" s="11">
        <v>3501</v>
      </c>
      <c r="B149" s="12" t="str">
        <f>IF($A149="none",$B$10,IF($A149&lt;&gt;"",VLOOKUP($A149,'Master List 2023'!$A$1:$O$300,3,FALSE),$B$11))</f>
        <v>Asim, Meerab</v>
      </c>
      <c r="C149" s="27" t="str">
        <f>IF($A149="none",$B$10,IF($A149&lt;&gt;"",IF(VLOOKUP($A149,'Master List 2023'!$A$1:$O$300,4,FALSE)="","(no partner)",VLOOKUP($A149,'Master List 2023'!$A$1:$O$300,4,FALSE)),$B$11))</f>
        <v>Ellis, Layla</v>
      </c>
      <c r="D149" s="12" t="str">
        <f>IF($A149="none",$B$10,IF($A149&lt;&gt;"",VLOOKUP($A149,'Master List 2023'!$A$1:$O$300,5,FALSE),$B$11))</f>
        <v>Does the presence of lyrics in music affect a persons numerical memory?</v>
      </c>
      <c r="E149" s="12" t="str">
        <f>IF($A149="none",$B$10,IF($A149&lt;&gt;"",VLOOKUP($A149,'Master List 2023'!$A$1:$O$300,6,FALSE),$B$11))</f>
        <v>Kawartha Montessori School</v>
      </c>
      <c r="F149" s="53" t="s">
        <v>349</v>
      </c>
    </row>
    <row r="150" spans="1:6" x14ac:dyDescent="0.2">
      <c r="A150" s="2"/>
      <c r="B150" s="3"/>
      <c r="C150" s="3"/>
      <c r="D150" s="3"/>
      <c r="E150" s="3"/>
    </row>
    <row r="151" spans="1:6" ht="18" x14ac:dyDescent="0.2">
      <c r="A151" s="36" t="s">
        <v>374</v>
      </c>
      <c r="B151" s="38"/>
      <c r="C151" s="37"/>
      <c r="D151" s="37"/>
      <c r="E151" s="37"/>
    </row>
    <row r="152" spans="1:6" x14ac:dyDescent="0.2">
      <c r="A152" s="2" t="s">
        <v>369</v>
      </c>
      <c r="B152" s="2" t="s">
        <v>343</v>
      </c>
      <c r="C152" s="3"/>
      <c r="D152" s="3"/>
      <c r="E152" s="3"/>
    </row>
    <row r="153" spans="1:6" x14ac:dyDescent="0.2">
      <c r="A153" s="2"/>
      <c r="B153" s="3"/>
      <c r="C153" s="3"/>
      <c r="D153" s="3"/>
      <c r="E153" s="3"/>
    </row>
    <row r="154" spans="1:6" ht="15.75" thickBot="1" x14ac:dyDescent="0.25">
      <c r="A154" s="65" t="s">
        <v>344</v>
      </c>
      <c r="B154" s="66" t="s">
        <v>2</v>
      </c>
      <c r="C154" s="66" t="s">
        <v>345</v>
      </c>
      <c r="D154" s="66" t="s">
        <v>346</v>
      </c>
      <c r="E154" s="66" t="s">
        <v>347</v>
      </c>
    </row>
    <row r="155" spans="1:6" x14ac:dyDescent="0.2">
      <c r="A155" s="2"/>
      <c r="B155" s="3"/>
      <c r="C155" s="24"/>
      <c r="D155" s="3"/>
      <c r="E155" s="3"/>
    </row>
    <row r="156" spans="1:6" ht="15.75" x14ac:dyDescent="0.2">
      <c r="A156" s="10" t="s">
        <v>375</v>
      </c>
      <c r="B156" s="3"/>
      <c r="C156" s="28" t="s">
        <v>366</v>
      </c>
      <c r="D156" s="3"/>
      <c r="E156" s="3"/>
    </row>
    <row r="157" spans="1:6" s="53" customFormat="1" ht="14.25" x14ac:dyDescent="0.2">
      <c r="A157" s="11">
        <v>3405</v>
      </c>
      <c r="B157" s="12" t="str">
        <f>IF($A157="none",$B$10,IF($A157&lt;&gt;"",VLOOKUP($A157,'Master List 2023'!$A$1:$O$300,3,FALSE),$B$11))</f>
        <v>Nichols, Abby</v>
      </c>
      <c r="C157" s="27" t="str">
        <f>IF($A157="none",$B$10,IF($A157&lt;&gt;"",IF(VLOOKUP($A157,'Master List 2023'!$A$1:$O$300,4,FALSE)="","(no partner)",VLOOKUP($A157,'Master List 2023'!$A$1:$O$300,4,FALSE)),$B$11))</f>
        <v>Edgerton, Rebecca</v>
      </c>
      <c r="D157" s="12" t="str">
        <f>IF($A157="none",$B$10,IF($A157&lt;&gt;"",VLOOKUP($A157,'Master List 2023'!$A$1:$O$300,5,FALSE),$B$11))</f>
        <v>Music &amp; Plants</v>
      </c>
      <c r="E157" s="12" t="str">
        <f>IF($A157="none",$B$10,IF($A157&lt;&gt;"",VLOOKUP($A157,'Master List 2023'!$A$1:$O$300,6,FALSE),$B$11))</f>
        <v>James Strath Public School</v>
      </c>
      <c r="F157" s="53" t="s">
        <v>349</v>
      </c>
    </row>
    <row r="158" spans="1:6" x14ac:dyDescent="0.2">
      <c r="A158" s="2"/>
      <c r="B158" s="3"/>
      <c r="C158" s="28"/>
      <c r="D158" s="3"/>
      <c r="E158" s="3"/>
    </row>
    <row r="159" spans="1:6" ht="15.75" x14ac:dyDescent="0.25">
      <c r="A159" s="14" t="s">
        <v>361</v>
      </c>
      <c r="B159" s="3"/>
      <c r="C159" s="28" t="s">
        <v>376</v>
      </c>
      <c r="D159" s="3"/>
      <c r="E159" s="3"/>
    </row>
    <row r="160" spans="1:6" s="53" customFormat="1" ht="14.25" x14ac:dyDescent="0.2">
      <c r="A160" s="11">
        <v>3402</v>
      </c>
      <c r="B160" s="12" t="str">
        <f>IF($A160="none",$B$10,IF($A160&lt;&gt;"",VLOOKUP($A160,'Master List 2023'!$A$1:$O$300,3,FALSE),$B$11))</f>
        <v>Kretschmar-Ford, Corbin</v>
      </c>
      <c r="C160" s="27" t="str">
        <f>IF($A160="none",$B$10,IF($A160&lt;&gt;"",IF(VLOOKUP($A160,'Master List 2023'!$A$1:$O$300,4,FALSE)="","(no partner)",VLOOKUP($A160,'Master List 2023'!$A$1:$O$300,4,FALSE)),$B$11))</f>
        <v>Weiskittel, Leo</v>
      </c>
      <c r="D160" s="12" t="str">
        <f>IF($A160="none",$B$10,IF($A160&lt;&gt;"",VLOOKUP($A160,'Master List 2023'!$A$1:$O$300,5,FALSE),$B$11))</f>
        <v>Superfood for Superworms</v>
      </c>
      <c r="E160" s="12" t="str">
        <f>IF($A160="none",$B$10,IF($A160&lt;&gt;"",VLOOKUP($A160,'Master List 2023'!$A$1:$O$300,6,FALSE),$B$11))</f>
        <v>Kawartha Montessori School</v>
      </c>
      <c r="F160" s="53" t="s">
        <v>349</v>
      </c>
    </row>
    <row r="161" spans="1:6" x14ac:dyDescent="0.2">
      <c r="A161" s="2"/>
      <c r="B161" s="3"/>
      <c r="C161" s="24"/>
      <c r="D161" s="3"/>
      <c r="E161" s="3"/>
    </row>
    <row r="162" spans="1:6" ht="15.75" x14ac:dyDescent="0.25">
      <c r="A162" s="14" t="s">
        <v>365</v>
      </c>
      <c r="B162" s="3"/>
      <c r="C162" s="28" t="s">
        <v>376</v>
      </c>
      <c r="D162" s="3"/>
      <c r="E162" s="3"/>
    </row>
    <row r="163" spans="1:6" s="53" customFormat="1" ht="14.25" x14ac:dyDescent="0.2">
      <c r="A163" s="11">
        <v>3403</v>
      </c>
      <c r="B163" s="12" t="str">
        <f>IF($A163="none",$B$10,IF($A163&lt;&gt;"",VLOOKUP($A163,'Master List 2023'!$A$1:$O$300,3,FALSE),$B$11))</f>
        <v>McFadden, Sadie</v>
      </c>
      <c r="C163" s="27" t="str">
        <f>IF($A163="none",$B$10,IF($A163&lt;&gt;"",IF(VLOOKUP($A163,'Master List 2023'!$A$1:$O$300,4,FALSE)="","(no partner)",VLOOKUP($A163,'Master List 2023'!$A$1:$O$300,4,FALSE)),$B$11))</f>
        <v>(no partner)</v>
      </c>
      <c r="D163" s="12" t="str">
        <f>IF($A163="none",$B$10,IF($A163&lt;&gt;"",VLOOKUP($A163,'Master List 2023'!$A$1:$O$300,5,FALSE),$B$11))</f>
        <v>What the Duck Makes My Plants Grow?</v>
      </c>
      <c r="E163" s="12" t="str">
        <f>IF($A163="none",$B$10,IF($A163&lt;&gt;"",VLOOKUP($A163,'Master List 2023'!$A$1:$O$300,6,FALSE),$B$11))</f>
        <v>Kawartha Montessori School</v>
      </c>
      <c r="F163" s="53" t="s">
        <v>349</v>
      </c>
    </row>
    <row r="164" spans="1:6" x14ac:dyDescent="0.2">
      <c r="A164" s="2"/>
      <c r="B164" s="3"/>
      <c r="C164" s="24"/>
      <c r="D164" s="3"/>
      <c r="E164" s="3"/>
    </row>
    <row r="165" spans="1:6" ht="15.75" x14ac:dyDescent="0.25">
      <c r="A165" s="115" t="s">
        <v>372</v>
      </c>
      <c r="B165" s="3"/>
      <c r="C165" s="116" t="s">
        <v>377</v>
      </c>
      <c r="D165" s="3"/>
      <c r="E165" s="3"/>
    </row>
    <row r="166" spans="1:6" s="53" customFormat="1" ht="14.25" x14ac:dyDescent="0.2">
      <c r="A166" s="11">
        <v>3406</v>
      </c>
      <c r="B166" s="12" t="str">
        <f>IF($A166="none",$B$10,IF($A166&lt;&gt;"",VLOOKUP($A166,'Master List 2023'!$A$1:$O$300,3,FALSE),$B$11))</f>
        <v>Sehn, Ella</v>
      </c>
      <c r="C166" s="27" t="str">
        <f>IF($A166="none",$B$10,IF($A166&lt;&gt;"",IF(VLOOKUP($A166,'Master List 2023'!$A$1:$O$300,4,FALSE)="","(no partner)",VLOOKUP($A166,'Master List 2023'!$A$1:$O$300,4,FALSE)),$B$11))</f>
        <v>(no partner)</v>
      </c>
      <c r="D166" s="12" t="str">
        <f>IF($A166="none",$B$10,IF($A166&lt;&gt;"",VLOOKUP($A166,'Master List 2023'!$A$1:$O$300,5,FALSE),$B$11))</f>
        <v>Purifying Chlorinated Water with Carbon</v>
      </c>
      <c r="E166" s="12" t="str">
        <f>IF($A166="none",$B$10,IF($A166&lt;&gt;"",VLOOKUP($A166,'Master List 2023'!$A$1:$O$300,6,FALSE),$B$11))</f>
        <v>St. Catherine Elementary School</v>
      </c>
      <c r="F166" s="53" t="s">
        <v>349</v>
      </c>
    </row>
    <row r="167" spans="1:6" x14ac:dyDescent="0.2">
      <c r="A167" s="2"/>
      <c r="B167" s="3"/>
      <c r="C167" s="3"/>
      <c r="D167" s="3"/>
      <c r="E167" s="3"/>
    </row>
    <row r="168" spans="1:6" ht="18" x14ac:dyDescent="0.2">
      <c r="A168" s="36" t="s">
        <v>378</v>
      </c>
      <c r="B168" s="38"/>
      <c r="C168" s="37"/>
      <c r="D168" s="37"/>
      <c r="E168" s="37"/>
    </row>
    <row r="169" spans="1:6" x14ac:dyDescent="0.2">
      <c r="A169" s="2" t="s">
        <v>369</v>
      </c>
      <c r="B169" s="2" t="s">
        <v>343</v>
      </c>
      <c r="C169" s="3"/>
      <c r="D169" s="3"/>
      <c r="E169" s="3"/>
    </row>
    <row r="170" spans="1:6" x14ac:dyDescent="0.2">
      <c r="A170" s="2"/>
      <c r="B170" s="2"/>
      <c r="C170" s="3"/>
      <c r="D170" s="3"/>
      <c r="E170" s="3"/>
    </row>
    <row r="171" spans="1:6" ht="15.75" thickBot="1" x14ac:dyDescent="0.25">
      <c r="A171" s="65" t="s">
        <v>344</v>
      </c>
      <c r="B171" s="66" t="s">
        <v>2</v>
      </c>
      <c r="C171" s="66" t="s">
        <v>345</v>
      </c>
      <c r="D171" s="66" t="s">
        <v>346</v>
      </c>
      <c r="E171" s="66" t="s">
        <v>347</v>
      </c>
    </row>
    <row r="172" spans="1:6" x14ac:dyDescent="0.2">
      <c r="A172" s="2"/>
      <c r="B172" s="3"/>
      <c r="C172" s="24"/>
      <c r="D172" s="3"/>
      <c r="E172" s="3"/>
    </row>
    <row r="173" spans="1:6" ht="15.75" x14ac:dyDescent="0.2">
      <c r="A173" s="10" t="s">
        <v>379</v>
      </c>
      <c r="B173" s="3"/>
      <c r="C173" s="28" t="s">
        <v>366</v>
      </c>
      <c r="D173" s="3"/>
      <c r="E173" s="3"/>
    </row>
    <row r="174" spans="1:6" s="53" customFormat="1" ht="14.25" x14ac:dyDescent="0.2">
      <c r="A174" s="11">
        <v>3601</v>
      </c>
      <c r="B174" s="12" t="str">
        <f>IF($A174="none",$B$10,IF($A174&lt;&gt;"",VLOOKUP($A174,'Master List 2023'!$A$1:$O$300,3,FALSE),$B$11))</f>
        <v>Alherish, Saad</v>
      </c>
      <c r="C174" s="27" t="str">
        <f>IF($A174="none",$B$10,IF($A174&lt;&gt;"",IF(VLOOKUP($A174,'Master List 2023'!$A$1:$O$300,4,FALSE)="","(no partner)",VLOOKUP($A174,'Master List 2023'!$A$1:$O$300,4,FALSE)),$B$11))</f>
        <v>(no partner)</v>
      </c>
      <c r="D174" s="12" t="str">
        <f>IF($A174="none",$B$10,IF($A174&lt;&gt;"",VLOOKUP($A174,'Master List 2023'!$A$1:$O$300,5,FALSE),$B$11))</f>
        <v>the placebo effect</v>
      </c>
      <c r="E174" s="12" t="str">
        <f>IF($A174="none",$B$10,IF($A174&lt;&gt;"",VLOOKUP($A174,'Master List 2023'!$A$1:$O$300,6,FALSE),$B$11))</f>
        <v>Kawartha Montessori School</v>
      </c>
      <c r="F174" s="53" t="s">
        <v>349</v>
      </c>
    </row>
    <row r="175" spans="1:6" x14ac:dyDescent="0.2">
      <c r="A175" s="2"/>
      <c r="B175" s="3"/>
      <c r="C175" s="24"/>
      <c r="D175" s="3"/>
      <c r="E175" s="3"/>
    </row>
    <row r="176" spans="1:6" ht="15.75" x14ac:dyDescent="0.2">
      <c r="A176" s="10" t="s">
        <v>371</v>
      </c>
      <c r="B176" s="3"/>
      <c r="C176" s="28" t="s">
        <v>380</v>
      </c>
      <c r="D176" s="3"/>
      <c r="E176" s="3"/>
    </row>
    <row r="177" spans="1:6" s="53" customFormat="1" ht="28.5" x14ac:dyDescent="0.2">
      <c r="A177" s="11">
        <v>3606</v>
      </c>
      <c r="B177" s="12" t="str">
        <f>IF($A177="none",$B$10,IF($A177&lt;&gt;"",VLOOKUP($A177,'Master List 2023'!$A$1:$O$300,3,FALSE),$B$11))</f>
        <v>Sembhi, Aviraj</v>
      </c>
      <c r="C177" s="27" t="str">
        <f>IF($A177="none",$B$10,IF($A177&lt;&gt;"",IF(VLOOKUP($A177,'Master List 2023'!$A$1:$O$300,4,FALSE)="","(no partner)",VLOOKUP($A177,'Master List 2023'!$A$1:$O$300,4,FALSE)),$B$11))</f>
        <v>(no partner)</v>
      </c>
      <c r="D177" s="12" t="str">
        <f>IF($A177="none",$B$10,IF($A177&lt;&gt;"",VLOOKUP($A177,'Master List 2023'!$A$1:$O$300,5,FALSE),$B$11))</f>
        <v>Exploring the Potential of Machine Learning in Solving Puzzles</v>
      </c>
      <c r="E177" s="12" t="str">
        <f>IF($A177="none",$B$10,IF($A177&lt;&gt;"",VLOOKUP($A177,'Master List 2023'!$A$1:$O$300,6,FALSE),$B$11))</f>
        <v>St. Catherine Elementary School</v>
      </c>
      <c r="F177" s="53" t="s">
        <v>349</v>
      </c>
    </row>
    <row r="178" spans="1:6" x14ac:dyDescent="0.2">
      <c r="A178" s="2"/>
      <c r="B178" s="3"/>
      <c r="C178" s="24"/>
      <c r="D178" s="3"/>
      <c r="E178" s="3"/>
    </row>
    <row r="179" spans="1:6" ht="15.75" x14ac:dyDescent="0.2">
      <c r="A179" s="10" t="s">
        <v>365</v>
      </c>
      <c r="B179" s="3"/>
      <c r="C179" s="28" t="s">
        <v>380</v>
      </c>
      <c r="D179" s="3"/>
      <c r="E179" s="3"/>
    </row>
    <row r="180" spans="1:6" s="53" customFormat="1" ht="14.25" x14ac:dyDescent="0.2">
      <c r="A180" s="11">
        <v>3603</v>
      </c>
      <c r="B180" s="12" t="str">
        <f>IF($A180="none",$B$10,IF($A180&lt;&gt;"",VLOOKUP($A180,'Master List 2023'!$A$1:$O$300,3,FALSE),$B$11))</f>
        <v>Fam, Avery</v>
      </c>
      <c r="C180" s="27" t="str">
        <f>IF($A180="none",$B$10,IF($A180&lt;&gt;"",IF(VLOOKUP($A180,'Master List 2023'!$A$1:$O$300,4,FALSE)="","(no partner)",VLOOKUP($A180,'Master List 2023'!$A$1:$O$300,4,FALSE)),$B$11))</f>
        <v>Joshi, Nikhil</v>
      </c>
      <c r="D180" s="12" t="str">
        <f>IF($A180="none",$B$10,IF($A180&lt;&gt;"",VLOOKUP($A180,'Master List 2023'!$A$1:$O$300,5,FALSE),$B$11))</f>
        <v>The Next Generation of Coding: Using AI to code AI</v>
      </c>
      <c r="E180" s="12">
        <f>IF($A180="none",$B$10,IF($A180&lt;&gt;"",VLOOKUP($A180,'Master List 2023'!$A$1:$O$300,6,FALSE),$B$11))</f>
        <v>0</v>
      </c>
      <c r="F180" s="53" t="s">
        <v>349</v>
      </c>
    </row>
    <row r="181" spans="1:6" x14ac:dyDescent="0.2">
      <c r="A181" s="2"/>
      <c r="B181" s="3"/>
      <c r="C181" s="24"/>
      <c r="D181" s="3"/>
      <c r="E181" s="3"/>
    </row>
    <row r="182" spans="1:6" ht="15.75" x14ac:dyDescent="0.2">
      <c r="A182" s="10" t="s">
        <v>367</v>
      </c>
      <c r="B182" s="3"/>
      <c r="C182" s="28" t="s">
        <v>362</v>
      </c>
      <c r="D182" s="3"/>
      <c r="E182" s="3"/>
    </row>
    <row r="183" spans="1:6" s="53" customFormat="1" ht="14.25" x14ac:dyDescent="0.2">
      <c r="A183" s="11">
        <v>3602</v>
      </c>
      <c r="B183" s="12" t="str">
        <f>IF($A183="none",$B$10,IF($A183&lt;&gt;"",VLOOKUP($A183,'Master List 2023'!$A$1:$O$300,3,FALSE),$B$11))</f>
        <v>Carter Phillips, Zackary</v>
      </c>
      <c r="C183" s="27" t="str">
        <f>IF($A183="none",$B$10,IF($A183&lt;&gt;"",IF(VLOOKUP($A183,'Master List 2023'!$A$1:$O$300,4,FALSE)="","(no partner)",VLOOKUP($A183,'Master List 2023'!$A$1:$O$300,4,FALSE)),$B$11))</f>
        <v>(no partner)</v>
      </c>
      <c r="D183" s="12" t="str">
        <f>IF($A183="none",$B$10,IF($A183&lt;&gt;"",VLOOKUP($A183,'Master List 2023'!$A$1:$O$300,5,FALSE),$B$11))</f>
        <v>Simple Sun Tracking Solar Panels</v>
      </c>
      <c r="E183" s="12" t="str">
        <f>IF($A183="none",$B$10,IF($A183&lt;&gt;"",VLOOKUP($A183,'Master List 2023'!$A$1:$O$300,6,FALSE),$B$11))</f>
        <v>St. Elizabeth School</v>
      </c>
      <c r="F183" s="53" t="s">
        <v>349</v>
      </c>
    </row>
    <row r="184" spans="1:6" x14ac:dyDescent="0.2">
      <c r="A184" s="2"/>
      <c r="B184" s="3"/>
      <c r="C184" s="3"/>
      <c r="D184" s="3"/>
      <c r="E184" s="3"/>
    </row>
    <row r="185" spans="1:6" ht="18" x14ac:dyDescent="0.2">
      <c r="A185" s="36" t="s">
        <v>381</v>
      </c>
      <c r="B185" s="38"/>
      <c r="C185" s="37"/>
      <c r="D185" s="37"/>
      <c r="E185" s="37"/>
    </row>
    <row r="186" spans="1:6" x14ac:dyDescent="0.2">
      <c r="A186" s="2" t="s">
        <v>369</v>
      </c>
      <c r="B186" s="2"/>
      <c r="C186" s="3"/>
      <c r="D186" s="3"/>
      <c r="E186" s="3"/>
    </row>
    <row r="187" spans="1:6" x14ac:dyDescent="0.2">
      <c r="A187" s="2"/>
      <c r="B187" s="2"/>
      <c r="C187" s="3"/>
      <c r="D187" s="3"/>
      <c r="E187" s="3"/>
    </row>
    <row r="188" spans="1:6" ht="15.75" thickBot="1" x14ac:dyDescent="0.25">
      <c r="A188" s="65" t="s">
        <v>344</v>
      </c>
      <c r="B188" s="66" t="s">
        <v>2</v>
      </c>
      <c r="C188" s="66" t="s">
        <v>345</v>
      </c>
      <c r="D188" s="66" t="s">
        <v>346</v>
      </c>
      <c r="E188" s="66" t="s">
        <v>347</v>
      </c>
    </row>
    <row r="189" spans="1:6" x14ac:dyDescent="0.2">
      <c r="A189" s="2"/>
      <c r="B189" s="3"/>
      <c r="C189" s="24"/>
      <c r="D189" s="3"/>
      <c r="E189" s="3"/>
    </row>
    <row r="190" spans="1:6" ht="15.75" x14ac:dyDescent="0.2">
      <c r="A190" s="10" t="s">
        <v>382</v>
      </c>
      <c r="B190" s="3"/>
      <c r="C190" s="28"/>
      <c r="D190" s="3"/>
      <c r="E190" s="3"/>
    </row>
    <row r="191" spans="1:6" s="53" customFormat="1" ht="28.5" x14ac:dyDescent="0.2">
      <c r="A191" s="11">
        <v>4701</v>
      </c>
      <c r="B191" s="12" t="str">
        <f>IF($A191="none",$B$10,IF($A191&lt;&gt;"",VLOOKUP($A191,'Master List 2023'!$A$1:$O$300,3,FALSE),$B$11))</f>
        <v>Wain, Ethan</v>
      </c>
      <c r="C191" s="27" t="str">
        <f>IF($A191="none",$B$10,IF($A191&lt;&gt;"",IF(VLOOKUP($A191,'Master List 2023'!$A$1:$O$300,4,FALSE)="","(no partner)",VLOOKUP($A191,'Master List 2023'!$A$1:$O$300,4,FALSE)),$B$11))</f>
        <v>(no partner)</v>
      </c>
      <c r="D191" s="12" t="str">
        <f>IF($A191="none",$B$10,IF($A191&lt;&gt;"",VLOOKUP($A191,'Master List 2023'!$A$1:$O$300,5,FALSE),$B$11))</f>
        <v>The Chemistry of Colour Fire</v>
      </c>
      <c r="E191" s="12" t="str">
        <f>IF($A191="none",$B$10,IF($A191&lt;&gt;"",VLOOKUP($A191,'Master List 2023'!$A$1:$O$300,6,FALSE),$B$11))</f>
        <v>East Northumberland Secondary School</v>
      </c>
      <c r="F191" s="53" t="s">
        <v>349</v>
      </c>
    </row>
    <row r="192" spans="1:6" x14ac:dyDescent="0.2">
      <c r="A192" s="2"/>
      <c r="B192" s="3"/>
      <c r="C192" s="29"/>
      <c r="D192" s="3"/>
      <c r="E192" s="3"/>
    </row>
    <row r="193" spans="1:6" ht="15.75" x14ac:dyDescent="0.2">
      <c r="A193" s="10" t="s">
        <v>365</v>
      </c>
      <c r="B193" s="3"/>
      <c r="C193" s="28"/>
      <c r="D193" s="3"/>
      <c r="E193" s="3"/>
    </row>
    <row r="194" spans="1:6" s="53" customFormat="1" ht="28.5" x14ac:dyDescent="0.2">
      <c r="A194" s="11">
        <v>4703</v>
      </c>
      <c r="B194" s="12" t="str">
        <f>IF($A194="none",$B$10,IF($A194&lt;&gt;"",VLOOKUP($A194,'Master List 2023'!$A$1:$O$300,3,FALSE),$B$11))</f>
        <v>Zegers, Laura</v>
      </c>
      <c r="C194" s="27" t="str">
        <f>IF($A194="none",$B$10,IF($A194&lt;&gt;"",IF(VLOOKUP($A194,'Master List 2023'!$A$1:$O$300,4,FALSE)="","(no partner)",VLOOKUP($A194,'Master List 2023'!$A$1:$O$300,4,FALSE)),$B$11))</f>
        <v>Pipe, Becca</v>
      </c>
      <c r="D194" s="12" t="str">
        <f>IF($A194="none",$B$10,IF($A194&lt;&gt;"",VLOOKUP($A194,'Master List 2023'!$A$1:$O$300,5,FALSE),$B$11))</f>
        <v>Light it up with homemade lava lamps</v>
      </c>
      <c r="E194" s="12" t="str">
        <f>IF($A194="none",$B$10,IF($A194&lt;&gt;"",VLOOKUP($A194,'Master List 2023'!$A$1:$O$300,6,FALSE),$B$11))</f>
        <v>East Northumberland Secondary School</v>
      </c>
      <c r="F194" s="53" t="s">
        <v>349</v>
      </c>
    </row>
    <row r="195" spans="1:6" x14ac:dyDescent="0.2">
      <c r="A195" s="2"/>
      <c r="B195" s="3"/>
      <c r="C195" s="24"/>
      <c r="D195" s="3"/>
      <c r="E195" s="3"/>
    </row>
    <row r="196" spans="1:6" ht="15.75" x14ac:dyDescent="0.2">
      <c r="A196" s="10" t="s">
        <v>372</v>
      </c>
      <c r="B196" s="3"/>
      <c r="C196" s="28"/>
      <c r="D196" s="3"/>
      <c r="E196" s="3"/>
    </row>
    <row r="197" spans="1:6" s="53" customFormat="1" ht="14.25" x14ac:dyDescent="0.2">
      <c r="A197" s="11">
        <v>4702</v>
      </c>
      <c r="B197" s="12" t="str">
        <f>IF($A197="none",$B$10,IF($A197&lt;&gt;"",VLOOKUP($A197,'Master List 2023'!$A$1:$O$300,3,FALSE),$B$11))</f>
        <v>Young, Isabelle</v>
      </c>
      <c r="C197" s="27" t="str">
        <f>IF($A197="none",$B$10,IF($A197&lt;&gt;"",IF(VLOOKUP($A197,'Master List 2023'!$A$1:$O$300,4,FALSE)="","(no partner)",VLOOKUP($A197,'Master List 2023'!$A$1:$O$300,4,FALSE)),$B$11))</f>
        <v>(no partner)</v>
      </c>
      <c r="D197" s="12" t="str">
        <f>IF($A197="none",$B$10,IF($A197&lt;&gt;"",VLOOKUP($A197,'Master List 2023'!$A$1:$O$300,5,FALSE),$B$11))</f>
        <v>The perfect crime</v>
      </c>
      <c r="E197" s="12" t="str">
        <f>IF($A197="none",$B$10,IF($A197&lt;&gt;"",VLOOKUP($A197,'Master List 2023'!$A$1:$O$300,6,FALSE),$B$11))</f>
        <v>St. Peter Secondary School</v>
      </c>
      <c r="F197" s="53" t="s">
        <v>349</v>
      </c>
    </row>
    <row r="198" spans="1:6" x14ac:dyDescent="0.2">
      <c r="A198" s="2"/>
      <c r="B198" s="3"/>
      <c r="C198" s="3"/>
      <c r="D198" s="3"/>
      <c r="E198" s="3"/>
    </row>
    <row r="199" spans="1:6" ht="18" x14ac:dyDescent="0.2">
      <c r="A199" s="36" t="s">
        <v>383</v>
      </c>
      <c r="B199" s="38"/>
      <c r="C199" s="37"/>
      <c r="D199" s="37"/>
      <c r="E199" s="37"/>
    </row>
    <row r="200" spans="1:6" x14ac:dyDescent="0.2">
      <c r="A200" s="2" t="s">
        <v>369</v>
      </c>
      <c r="B200" s="2"/>
      <c r="C200" s="3"/>
      <c r="D200" s="3"/>
      <c r="E200" s="3"/>
    </row>
    <row r="201" spans="1:6" x14ac:dyDescent="0.2">
      <c r="A201" s="2"/>
      <c r="B201" s="2"/>
      <c r="C201" s="3"/>
      <c r="D201" s="3"/>
      <c r="E201" s="3"/>
    </row>
    <row r="202" spans="1:6" ht="15.75" thickBot="1" x14ac:dyDescent="0.25">
      <c r="A202" s="65" t="s">
        <v>344</v>
      </c>
      <c r="B202" s="66" t="s">
        <v>2</v>
      </c>
      <c r="C202" s="66" t="s">
        <v>345</v>
      </c>
      <c r="D202" s="66" t="s">
        <v>346</v>
      </c>
      <c r="E202" s="66" t="s">
        <v>347</v>
      </c>
    </row>
    <row r="203" spans="1:6" x14ac:dyDescent="0.2">
      <c r="A203" s="2"/>
      <c r="B203" s="3"/>
      <c r="C203" s="24"/>
      <c r="D203" s="3"/>
      <c r="E203" s="3"/>
    </row>
    <row r="204" spans="1:6" ht="15.75" x14ac:dyDescent="0.2">
      <c r="A204" s="10" t="s">
        <v>384</v>
      </c>
      <c r="B204" s="3"/>
      <c r="C204" s="28" t="s">
        <v>366</v>
      </c>
      <c r="D204" s="3"/>
      <c r="E204" s="3"/>
    </row>
    <row r="205" spans="1:6" s="53" customFormat="1" ht="14.25" x14ac:dyDescent="0.2">
      <c r="A205" s="11">
        <v>4501</v>
      </c>
      <c r="B205" s="12" t="str">
        <f>IF($A205="none",$B$10,IF($A205&lt;&gt;"",VLOOKUP($A205,'Master List 2023'!$A$1:$O$300,3,FALSE),$B$11))</f>
        <v>Dave, Hrish</v>
      </c>
      <c r="C205" s="27" t="str">
        <f>IF($A205="none",$B$10,IF($A205&lt;&gt;"",IF(VLOOKUP($A205,'Master List 2023'!$A$1:$O$300,4,FALSE)="","(no partner)",VLOOKUP($A205,'Master List 2023'!$A$1:$O$300,4,FALSE)),$B$11))</f>
        <v>(no partner)</v>
      </c>
      <c r="D205" s="12" t="str">
        <f>IF($A205="none",$B$10,IF($A205&lt;&gt;"",VLOOKUP($A205,'Master List 2023'!$A$1:$O$300,5,FALSE),$B$11))</f>
        <v>Exertion vs Exhaustion</v>
      </c>
      <c r="E205" s="12" t="str">
        <f>IF($A205="none",$B$10,IF($A205&lt;&gt;"",VLOOKUP($A205,'Master List 2023'!$A$1:$O$300,6,FALSE),$B$11))</f>
        <v>Kenner Collegiate &amp; Voc Institute</v>
      </c>
      <c r="F205" s="53" t="s">
        <v>349</v>
      </c>
    </row>
    <row r="206" spans="1:6" x14ac:dyDescent="0.2">
      <c r="A206" s="2"/>
      <c r="B206" s="3"/>
      <c r="C206" s="24"/>
      <c r="D206" s="3"/>
      <c r="E206" s="3"/>
    </row>
    <row r="207" spans="1:6" ht="15.75" x14ac:dyDescent="0.2">
      <c r="A207" s="10" t="s">
        <v>385</v>
      </c>
      <c r="B207" s="3"/>
      <c r="C207" s="28" t="s">
        <v>386</v>
      </c>
      <c r="D207" s="3"/>
      <c r="E207" s="3"/>
    </row>
    <row r="208" spans="1:6" s="53" customFormat="1" ht="28.5" x14ac:dyDescent="0.2">
      <c r="A208" s="11">
        <v>4504</v>
      </c>
      <c r="B208" s="12" t="str">
        <f>IF($A208="none",$B$10,IF($A208&lt;&gt;"",VLOOKUP($A208,'Master List 2023'!$A$1:$O$300,3,FALSE),$B$11))</f>
        <v>Varty, Dean</v>
      </c>
      <c r="C208" s="27" t="str">
        <f>IF($A208="none",$B$10,IF($A208&lt;&gt;"",IF(VLOOKUP($A208,'Master List 2023'!$A$1:$O$300,4,FALSE)="","(no partner)",VLOOKUP($A208,'Master List 2023'!$A$1:$O$300,4,FALSE)),$B$11))</f>
        <v>(no partner)</v>
      </c>
      <c r="D208" s="12" t="str">
        <f>IF($A208="none",$B$10,IF($A208&lt;&gt;"",VLOOKUP($A208,'Master List 2023'!$A$1:$O$300,5,FALSE),$B$11))</f>
        <v>Phonetics - How Human Speech Works</v>
      </c>
      <c r="E208" s="12" t="str">
        <f>IF($A208="none",$B$10,IF($A208&lt;&gt;"",VLOOKUP($A208,'Master List 2023'!$A$1:$O$300,6,FALSE),$B$11))</f>
        <v>East Northumberland Secondary School</v>
      </c>
      <c r="F208" s="53" t="s">
        <v>349</v>
      </c>
    </row>
    <row r="209" spans="1:6" x14ac:dyDescent="0.2">
      <c r="A209" s="2"/>
      <c r="B209" s="3"/>
      <c r="C209" s="24"/>
      <c r="D209" s="3"/>
      <c r="E209" s="3"/>
    </row>
    <row r="210" spans="1:6" ht="15.75" x14ac:dyDescent="0.2">
      <c r="A210" s="10" t="s">
        <v>387</v>
      </c>
      <c r="B210" s="3"/>
      <c r="C210" s="28" t="s">
        <v>386</v>
      </c>
      <c r="D210" s="3"/>
      <c r="E210" s="3"/>
    </row>
    <row r="211" spans="1:6" s="53" customFormat="1" ht="28.5" x14ac:dyDescent="0.2">
      <c r="A211" s="11">
        <v>4503</v>
      </c>
      <c r="B211" s="12" t="str">
        <f>IF($A211="none",$B$10,IF($A211&lt;&gt;"",VLOOKUP($A211,'Master List 2023'!$A$1:$O$300,3,FALSE),$B$11))</f>
        <v>Rathnakumar, Rajeasha</v>
      </c>
      <c r="C211" s="27" t="str">
        <f>IF($A211="none",$B$10,IF($A211&lt;&gt;"",IF(VLOOKUP($A211,'Master List 2023'!$A$1:$O$300,4,FALSE)="","(no partner)",VLOOKUP($A211,'Master List 2023'!$A$1:$O$300,4,FALSE)),$B$11))</f>
        <v>Fraser, Victoria</v>
      </c>
      <c r="D211" s="12" t="str">
        <f>IF($A211="none",$B$10,IF($A211&lt;&gt;"",VLOOKUP($A211,'Master List 2023'!$A$1:$O$300,5,FALSE),$B$11))</f>
        <v>To vape or not to vape?</v>
      </c>
      <c r="E211" s="12" t="str">
        <f>IF($A211="none",$B$10,IF($A211&lt;&gt;"",VLOOKUP($A211,'Master List 2023'!$A$1:$O$300,6,FALSE),$B$11))</f>
        <v>East Northumberland Secondary School</v>
      </c>
      <c r="F211" s="53" t="s">
        <v>349</v>
      </c>
    </row>
    <row r="212" spans="1:6" x14ac:dyDescent="0.2">
      <c r="A212" s="2"/>
      <c r="B212" s="3"/>
      <c r="C212" s="24"/>
      <c r="D212" s="3"/>
      <c r="E212" s="3"/>
    </row>
    <row r="213" spans="1:6" ht="15.75" x14ac:dyDescent="0.2">
      <c r="A213" s="10" t="s">
        <v>388</v>
      </c>
      <c r="B213" s="3"/>
      <c r="C213" s="28" t="s">
        <v>386</v>
      </c>
      <c r="D213" s="3"/>
      <c r="E213" s="3"/>
    </row>
    <row r="214" spans="1:6" s="53" customFormat="1" ht="14.25" x14ac:dyDescent="0.2">
      <c r="A214" s="11">
        <v>4502</v>
      </c>
      <c r="B214" s="12" t="str">
        <f>IF($A214="none",$B$10,IF($A214&lt;&gt;"",VLOOKUP($A214,'Master List 2023'!$A$1:$O$300,3,FALSE),$B$11))</f>
        <v>Doherty, Kara</v>
      </c>
      <c r="C214" s="27" t="str">
        <f>IF($A214="none",$B$10,IF($A214&lt;&gt;"",IF(VLOOKUP($A214,'Master List 2023'!$A$1:$O$300,4,FALSE)="","(no partner)",VLOOKUP($A214,'Master List 2023'!$A$1:$O$300,4,FALSE)),$B$11))</f>
        <v>(no partner)</v>
      </c>
      <c r="D214" s="12" t="str">
        <f>IF($A214="none",$B$10,IF($A214&lt;&gt;"",VLOOKUP($A214,'Master List 2023'!$A$1:$O$300,5,FALSE),$B$11))</f>
        <v>Science of Pain</v>
      </c>
      <c r="E214" s="12" t="str">
        <f>IF($A214="none",$B$10,IF($A214&lt;&gt;"",VLOOKUP($A214,'Master List 2023'!$A$1:$O$300,6,FALSE),$B$11))</f>
        <v>Holy Cross Secondary School</v>
      </c>
      <c r="F214" s="53" t="s">
        <v>349</v>
      </c>
    </row>
    <row r="215" spans="1:6" x14ac:dyDescent="0.2">
      <c r="A215" s="2"/>
      <c r="B215" s="3"/>
      <c r="C215" s="3"/>
      <c r="D215" s="3"/>
      <c r="E215" s="3"/>
    </row>
    <row r="216" spans="1:6" ht="18" x14ac:dyDescent="0.2">
      <c r="A216" s="39" t="s">
        <v>389</v>
      </c>
      <c r="B216" s="39"/>
      <c r="C216" s="40"/>
      <c r="D216" s="40"/>
      <c r="E216" s="41"/>
    </row>
    <row r="217" spans="1:6" x14ac:dyDescent="0.2">
      <c r="A217" s="2" t="s">
        <v>369</v>
      </c>
      <c r="B217" s="2"/>
      <c r="C217" s="3"/>
      <c r="D217" s="3"/>
      <c r="E217" s="3"/>
    </row>
    <row r="218" spans="1:6" x14ac:dyDescent="0.2">
      <c r="A218" s="2"/>
      <c r="B218" s="2"/>
      <c r="C218" s="3"/>
      <c r="D218" s="3"/>
      <c r="E218" s="3"/>
    </row>
    <row r="219" spans="1:6" ht="15.75" thickBot="1" x14ac:dyDescent="0.25">
      <c r="A219" s="65" t="s">
        <v>344</v>
      </c>
      <c r="B219" s="66" t="s">
        <v>2</v>
      </c>
      <c r="C219" s="66" t="s">
        <v>345</v>
      </c>
      <c r="D219" s="66" t="s">
        <v>346</v>
      </c>
      <c r="E219" s="66" t="s">
        <v>347</v>
      </c>
    </row>
    <row r="220" spans="1:6" x14ac:dyDescent="0.2">
      <c r="A220" s="2"/>
      <c r="B220" s="3"/>
      <c r="C220" s="24"/>
      <c r="D220" s="3"/>
      <c r="E220" s="3"/>
    </row>
    <row r="221" spans="1:6" ht="15.75" x14ac:dyDescent="0.2">
      <c r="A221" s="10" t="s">
        <v>387</v>
      </c>
      <c r="B221" s="3"/>
      <c r="C221" s="28" t="s">
        <v>390</v>
      </c>
      <c r="D221" s="3"/>
      <c r="E221" s="3"/>
    </row>
    <row r="222" spans="1:6" s="53" customFormat="1" ht="28.5" x14ac:dyDescent="0.2">
      <c r="A222" s="11">
        <v>4401</v>
      </c>
      <c r="B222" s="12" t="str">
        <f>IF($A222="none",$B$10,IF($A222&lt;&gt;"",VLOOKUP($A222,'Master List 2023'!$A$1:$O$300,3,FALSE),$B$11))</f>
        <v>Kirk, Emmerson</v>
      </c>
      <c r="C222" s="27" t="str">
        <f>IF($A222="none",$B$10,IF($A222&lt;&gt;"",IF(VLOOKUP($A222,'Master List 2023'!$A$1:$O$300,4,FALSE)="","(no partner)",VLOOKUP($A222,'Master List 2023'!$A$1:$O$300,4,FALSE)),$B$11))</f>
        <v>MacGregor, Alivia</v>
      </c>
      <c r="D222" s="12" t="str">
        <f>IF($A222="none",$B$10,IF($A222&lt;&gt;"",VLOOKUP($A222,'Master List 2023'!$A$1:$O$300,5,FALSE),$B$11))</f>
        <v>Modelling environmental impacts of volcanoes</v>
      </c>
      <c r="E222" s="12" t="str">
        <f>IF($A222="none",$B$10,IF($A222&lt;&gt;"",VLOOKUP($A222,'Master List 2023'!$A$1:$O$300,6,FALSE),$B$11))</f>
        <v>East Northumberland Secondary School</v>
      </c>
      <c r="F222" s="53" t="s">
        <v>349</v>
      </c>
    </row>
    <row r="223" spans="1:6" x14ac:dyDescent="0.2">
      <c r="A223" s="2"/>
      <c r="B223" s="3"/>
      <c r="C223" s="24"/>
      <c r="D223" s="3"/>
      <c r="E223" s="3"/>
    </row>
    <row r="224" spans="1:6" ht="15.75" x14ac:dyDescent="0.2">
      <c r="A224" s="10" t="s">
        <v>388</v>
      </c>
      <c r="B224" s="3"/>
      <c r="C224" s="28" t="s">
        <v>390</v>
      </c>
      <c r="D224" s="3"/>
      <c r="E224" s="3"/>
    </row>
    <row r="225" spans="1:6" s="53" customFormat="1" ht="28.5" x14ac:dyDescent="0.2">
      <c r="A225" s="11">
        <v>4402</v>
      </c>
      <c r="B225" s="12" t="str">
        <f>IF($A225="none",$B$10,IF($A225&lt;&gt;"",VLOOKUP($A225,'Master List 2023'!$A$1:$O$300,3,FALSE),$B$11))</f>
        <v>Walters, Sarah</v>
      </c>
      <c r="C225" s="27" t="str">
        <f>IF($A225="none",$B$10,IF($A225&lt;&gt;"",IF(VLOOKUP($A225,'Master List 2023'!$A$1:$O$300,4,FALSE)="","(no partner)",VLOOKUP($A225,'Master List 2023'!$A$1:$O$300,4,FALSE)),$B$11))</f>
        <v>Eaton, Addison</v>
      </c>
      <c r="D225" s="12" t="str">
        <f>IF($A225="none",$B$10,IF($A225&lt;&gt;"",VLOOKUP($A225,'Master List 2023'!$A$1:$O$300,5,FALSE),$B$11))</f>
        <v>Canada's ban on plastic bags.</v>
      </c>
      <c r="E225" s="12" t="str">
        <f>IF($A225="none",$B$10,IF($A225&lt;&gt;"",VLOOKUP($A225,'Master List 2023'!$A$1:$O$300,6,FALSE),$B$11))</f>
        <v>East Northumberland Secondary School</v>
      </c>
      <c r="F225" s="53" t="s">
        <v>349</v>
      </c>
    </row>
    <row r="226" spans="1:6" x14ac:dyDescent="0.2">
      <c r="A226" s="2"/>
      <c r="B226" s="3"/>
      <c r="C226" s="3"/>
      <c r="D226" s="3"/>
      <c r="E226" s="3"/>
    </row>
    <row r="227" spans="1:6" ht="18" x14ac:dyDescent="0.2">
      <c r="A227" s="39" t="s">
        <v>391</v>
      </c>
      <c r="B227" s="40"/>
      <c r="C227" s="40"/>
      <c r="D227" s="40"/>
      <c r="E227" s="41"/>
    </row>
    <row r="228" spans="1:6" ht="15.75" x14ac:dyDescent="0.2">
      <c r="A228" s="2" t="s">
        <v>369</v>
      </c>
      <c r="B228" s="159" t="s">
        <v>392</v>
      </c>
      <c r="C228" s="159"/>
      <c r="D228" s="159"/>
      <c r="E228" s="159"/>
    </row>
    <row r="229" spans="1:6" x14ac:dyDescent="0.2">
      <c r="A229" s="2"/>
      <c r="B229" s="3"/>
      <c r="C229" s="3"/>
      <c r="D229" s="3"/>
      <c r="E229" s="3"/>
    </row>
    <row r="230" spans="1:6" ht="18" x14ac:dyDescent="0.2">
      <c r="A230" s="39" t="s">
        <v>393</v>
      </c>
      <c r="B230" s="40"/>
      <c r="C230" s="40"/>
      <c r="D230" s="40"/>
      <c r="E230" s="41"/>
    </row>
    <row r="231" spans="1:6" ht="15.75" x14ac:dyDescent="0.2">
      <c r="A231" s="2" t="s">
        <v>369</v>
      </c>
      <c r="B231" s="160"/>
      <c r="C231" s="160"/>
      <c r="D231" s="160"/>
      <c r="E231" s="160"/>
    </row>
    <row r="232" spans="1:6" x14ac:dyDescent="0.2">
      <c r="A232" s="2"/>
      <c r="B232" s="3"/>
      <c r="C232" s="3"/>
      <c r="D232" s="3"/>
      <c r="E232" s="3"/>
    </row>
    <row r="233" spans="1:6" ht="15.75" thickBot="1" x14ac:dyDescent="0.25">
      <c r="A233" s="65" t="s">
        <v>344</v>
      </c>
      <c r="B233" s="66" t="s">
        <v>2</v>
      </c>
      <c r="C233" s="66" t="s">
        <v>345</v>
      </c>
      <c r="D233" s="66" t="s">
        <v>346</v>
      </c>
      <c r="E233" s="66" t="s">
        <v>347</v>
      </c>
    </row>
    <row r="234" spans="1:6" x14ac:dyDescent="0.2">
      <c r="A234" s="2"/>
      <c r="B234" s="3"/>
      <c r="C234" s="24"/>
      <c r="D234" s="3"/>
      <c r="E234" s="3"/>
    </row>
    <row r="235" spans="1:6" ht="15.75" x14ac:dyDescent="0.2">
      <c r="A235" s="10" t="s">
        <v>387</v>
      </c>
      <c r="B235" s="3"/>
      <c r="C235" s="28" t="s">
        <v>394</v>
      </c>
      <c r="D235" s="3"/>
      <c r="E235" s="3"/>
    </row>
    <row r="236" spans="1:6" s="53" customFormat="1" ht="28.5" x14ac:dyDescent="0.2">
      <c r="A236" s="11">
        <v>5702</v>
      </c>
      <c r="B236" s="12" t="str">
        <f>IF($A236="none",$B$10,IF($A236&lt;&gt;"",VLOOKUP($A236,'Master List 2023'!$A$1:$O$300,3,FALSE),$B$11))</f>
        <v>Stevens, Simon</v>
      </c>
      <c r="C236" s="27" t="str">
        <f>IF($A236="none",$B$10,IF($A236&lt;&gt;"",IF(VLOOKUP($A236,'Master List 2023'!$A$1:$O$300,4,FALSE)="","(no partner)",VLOOKUP($A236,'Master List 2023'!$A$1:$O$300,4,FALSE)),$B$11))</f>
        <v>(no partner)</v>
      </c>
      <c r="D236" s="12" t="str">
        <f>IF($A236="none",$B$10,IF($A236&lt;&gt;"",VLOOKUP($A236,'Master List 2023'!$A$1:$O$300,5,FALSE),$B$11))</f>
        <v>How Sweet It Is! A Molecular and Nutritional Analysis of Maple Syrup</v>
      </c>
      <c r="E236" s="12" t="str">
        <f>IF($A236="none",$B$10,IF($A236&lt;&gt;"",VLOOKUP($A236,'Master List 2023'!$A$1:$O$300,6,FALSE),$B$11))</f>
        <v>East Northumberland Secondary School</v>
      </c>
      <c r="F236" s="53" t="s">
        <v>349</v>
      </c>
    </row>
    <row r="237" spans="1:6" x14ac:dyDescent="0.2">
      <c r="A237" s="2"/>
      <c r="B237" s="3"/>
      <c r="C237" s="24"/>
      <c r="D237" s="3"/>
      <c r="E237" s="3"/>
    </row>
    <row r="238" spans="1:6" ht="15.75" x14ac:dyDescent="0.2">
      <c r="A238" s="10" t="s">
        <v>388</v>
      </c>
      <c r="B238" s="3"/>
      <c r="C238" s="28" t="s">
        <v>394</v>
      </c>
      <c r="D238" s="3"/>
      <c r="E238" s="3"/>
    </row>
    <row r="239" spans="1:6" s="53" customFormat="1" ht="14.25" x14ac:dyDescent="0.2">
      <c r="A239" s="11">
        <v>5701</v>
      </c>
      <c r="B239" s="12" t="str">
        <f>IF($A239="none",$B$10,IF($A239&lt;&gt;"",VLOOKUP($A239,'Master List 2023'!$A$1:$O$300,3,FALSE),$B$11))</f>
        <v>Cavanagh, Hailey</v>
      </c>
      <c r="C239" s="27" t="str">
        <f>IF($A239="none",$B$10,IF($A239&lt;&gt;"",IF(VLOOKUP($A239,'Master List 2023'!$A$1:$O$300,4,FALSE)="","(no partner)",VLOOKUP($A239,'Master List 2023'!$A$1:$O$300,4,FALSE)),$B$11))</f>
        <v>(no partner)</v>
      </c>
      <c r="D239" s="12" t="str">
        <f>IF($A239="none",$B$10,IF($A239&lt;&gt;"",VLOOKUP($A239,'Master List 2023'!$A$1:$O$300,5,FALSE),$B$11))</f>
        <v>The Ripple Effect~It's no matter</v>
      </c>
      <c r="E239" s="12" t="str">
        <f>IF($A239="none",$B$10,IF($A239&lt;&gt;"",VLOOKUP($A239,'Master List 2023'!$A$1:$O$300,6,FALSE),$B$11))</f>
        <v>St. Peter Secondary School</v>
      </c>
      <c r="F239" s="53" t="s">
        <v>349</v>
      </c>
    </row>
    <row r="240" spans="1:6" x14ac:dyDescent="0.2">
      <c r="A240" s="2"/>
      <c r="B240" s="3"/>
      <c r="C240" s="3"/>
      <c r="D240" s="3"/>
      <c r="E240" s="3"/>
    </row>
    <row r="241" spans="1:6" ht="18" x14ac:dyDescent="0.2">
      <c r="A241" s="39" t="s">
        <v>395</v>
      </c>
      <c r="B241" s="40"/>
      <c r="C241" s="40"/>
      <c r="D241" s="40"/>
      <c r="E241" s="41"/>
    </row>
    <row r="242" spans="1:6" ht="15.75" x14ac:dyDescent="0.2">
      <c r="A242" s="2" t="s">
        <v>369</v>
      </c>
      <c r="B242" s="160"/>
      <c r="C242" s="160"/>
      <c r="D242" s="160"/>
      <c r="E242" s="160"/>
    </row>
    <row r="243" spans="1:6" x14ac:dyDescent="0.2">
      <c r="A243" s="2"/>
      <c r="B243" s="3"/>
      <c r="C243" s="3"/>
      <c r="D243" s="3"/>
      <c r="E243" s="3"/>
    </row>
    <row r="244" spans="1:6" ht="15.75" thickBot="1" x14ac:dyDescent="0.25">
      <c r="A244" s="65" t="s">
        <v>344</v>
      </c>
      <c r="B244" s="66" t="s">
        <v>2</v>
      </c>
      <c r="C244" s="66" t="s">
        <v>345</v>
      </c>
      <c r="D244" s="66" t="s">
        <v>346</v>
      </c>
      <c r="E244" s="66" t="s">
        <v>347</v>
      </c>
    </row>
    <row r="245" spans="1:6" ht="15.75" x14ac:dyDescent="0.2">
      <c r="A245" s="10" t="s">
        <v>387</v>
      </c>
      <c r="B245" s="3"/>
      <c r="C245" s="28"/>
      <c r="D245" s="3"/>
      <c r="E245" s="3"/>
    </row>
    <row r="246" spans="1:6" s="53" customFormat="1" ht="28.5" x14ac:dyDescent="0.2">
      <c r="A246" s="11">
        <v>5502</v>
      </c>
      <c r="B246" s="12" t="str">
        <f>IF($A246="none",$B$10,IF($A246&lt;&gt;"",VLOOKUP($A246,'Master List 2023'!$A$1:$O$300,3,FALSE),$B$11))</f>
        <v>Tataw, Lyna</v>
      </c>
      <c r="C246" s="27" t="str">
        <f>IF($A246="none",$B$10,IF($A246&lt;&gt;"",IF(VLOOKUP($A246,'Master List 2023'!$A$1:$O$300,4,FALSE)="","(no partner)",VLOOKUP($A246,'Master List 2023'!$A$1:$O$300,4,FALSE)),$B$11))</f>
        <v>(no partner)</v>
      </c>
      <c r="D246" s="12" t="str">
        <f>IF($A246="none",$B$10,IF($A246&lt;&gt;"",VLOOKUP($A246,'Master List 2023'!$A$1:$O$300,5,FALSE),$B$11))</f>
        <v>Using the PCSK9 gene mutation to resolve cardiovascular disease</v>
      </c>
      <c r="E246" s="12" t="str">
        <f>IF($A246="none",$B$10,IF($A246&lt;&gt;"",VLOOKUP($A246,'Master List 2023'!$A$1:$O$300,6,FALSE),$B$11))</f>
        <v>Lakefield College School</v>
      </c>
      <c r="F246" s="53" t="s">
        <v>349</v>
      </c>
    </row>
    <row r="247" spans="1:6" x14ac:dyDescent="0.2">
      <c r="A247" s="2"/>
      <c r="B247" s="3"/>
      <c r="C247" s="24"/>
      <c r="D247" s="3"/>
      <c r="E247" s="3"/>
    </row>
    <row r="248" spans="1:6" ht="15.75" x14ac:dyDescent="0.2">
      <c r="A248" s="10" t="s">
        <v>388</v>
      </c>
      <c r="B248" s="3"/>
      <c r="C248" s="28" t="s">
        <v>386</v>
      </c>
      <c r="D248" s="3"/>
      <c r="E248" s="3"/>
    </row>
    <row r="249" spans="1:6" s="53" customFormat="1" ht="14.25" x14ac:dyDescent="0.2">
      <c r="A249" s="11">
        <v>5501</v>
      </c>
      <c r="B249" s="12" t="str">
        <f>IF($A249="none",$B$10,IF($A249&lt;&gt;"",VLOOKUP($A249,'Master List 2023'!$A$1:$O$300,3,FALSE),$B$11))</f>
        <v>Pomeroy, Ashlynn</v>
      </c>
      <c r="C249" s="27" t="str">
        <f>IF($A249="none",$B$10,IF($A249&lt;&gt;"",IF(VLOOKUP($A249,'Master List 2023'!$A$1:$O$300,4,FALSE)="","(no partner)",VLOOKUP($A249,'Master List 2023'!$A$1:$O$300,4,FALSE)),$B$11))</f>
        <v>(no partner)</v>
      </c>
      <c r="D249" s="12" t="str">
        <f>IF($A249="none",$B$10,IF($A249&lt;&gt;"",VLOOKUP($A249,'Master List 2023'!$A$1:$O$300,5,FALSE),$B$11))</f>
        <v>De-Extinction</v>
      </c>
      <c r="E249" s="12" t="str">
        <f>IF($A249="none",$B$10,IF($A249&lt;&gt;"",VLOOKUP($A249,'Master List 2023'!$A$1:$O$300,6,FALSE),$B$11))</f>
        <v>ENSS</v>
      </c>
      <c r="F249" s="53" t="s">
        <v>349</v>
      </c>
    </row>
    <row r="250" spans="1:6" x14ac:dyDescent="0.2">
      <c r="A250" s="2"/>
      <c r="B250" s="3"/>
      <c r="C250" s="3"/>
      <c r="D250" s="3"/>
      <c r="E250" s="3"/>
    </row>
    <row r="251" spans="1:6" ht="18" x14ac:dyDescent="0.2">
      <c r="A251" s="39" t="s">
        <v>396</v>
      </c>
      <c r="B251" s="40"/>
      <c r="C251" s="40"/>
      <c r="D251" s="40"/>
      <c r="E251" s="41"/>
    </row>
    <row r="252" spans="1:6" ht="15.75" x14ac:dyDescent="0.2">
      <c r="A252" s="2" t="s">
        <v>369</v>
      </c>
      <c r="B252" s="129"/>
      <c r="C252" s="3"/>
      <c r="D252" s="3"/>
      <c r="E252" s="3"/>
    </row>
    <row r="253" spans="1:6" x14ac:dyDescent="0.2">
      <c r="A253" s="2"/>
      <c r="B253" s="3"/>
      <c r="C253" s="3"/>
      <c r="D253" s="3"/>
      <c r="E253" s="3"/>
    </row>
    <row r="254" spans="1:6" ht="15.75" thickBot="1" x14ac:dyDescent="0.25">
      <c r="A254" s="65" t="s">
        <v>344</v>
      </c>
      <c r="B254" s="66" t="s">
        <v>2</v>
      </c>
      <c r="C254" s="66" t="s">
        <v>345</v>
      </c>
      <c r="D254" s="66" t="s">
        <v>346</v>
      </c>
      <c r="E254" s="66" t="s">
        <v>347</v>
      </c>
    </row>
    <row r="255" spans="1:6" x14ac:dyDescent="0.2">
      <c r="A255" s="2"/>
      <c r="B255" s="3"/>
      <c r="C255" s="24"/>
      <c r="D255" s="3"/>
      <c r="E255" s="3"/>
    </row>
    <row r="256" spans="1:6" ht="15.75" x14ac:dyDescent="0.2">
      <c r="A256" s="10" t="s">
        <v>384</v>
      </c>
      <c r="B256" s="3"/>
      <c r="C256" s="28" t="s">
        <v>366</v>
      </c>
      <c r="D256" s="3"/>
      <c r="E256" s="3"/>
    </row>
    <row r="257" spans="1:6" s="53" customFormat="1" ht="28.5" x14ac:dyDescent="0.2">
      <c r="A257" s="11">
        <v>5403</v>
      </c>
      <c r="B257" s="12" t="str">
        <f>IF($A257="none",$B$10,IF($A257&lt;&gt;"",VLOOKUP($A257,'Master List 2023'!$A$1:$O$300,3,FALSE),$B$11))</f>
        <v>Ostrander, Ava</v>
      </c>
      <c r="C257" s="27" t="str">
        <f>IF($A257="none",$B$10,IF($A257&lt;&gt;"",IF(VLOOKUP($A257,'Master List 2023'!$A$1:$O$300,4,FALSE)="","(no partner)",VLOOKUP($A257,'Master List 2023'!$A$1:$O$300,4,FALSE)),$B$11))</f>
        <v>Mackey, Ida</v>
      </c>
      <c r="D257" s="12" t="str">
        <f>IF($A257="none",$B$10,IF($A257&lt;&gt;"",VLOOKUP($A257,'Master List 2023'!$A$1:$O$300,5,FALSE),$B$11))</f>
        <v>Does Ontario need more provincial parks?</v>
      </c>
      <c r="E257" s="12" t="str">
        <f>IF($A257="none",$B$10,IF($A257&lt;&gt;"",VLOOKUP($A257,'Master List 2023'!$A$1:$O$300,6,FALSE),$B$11))</f>
        <v>East Northumberland Secondary School</v>
      </c>
      <c r="F257" s="53" t="s">
        <v>349</v>
      </c>
    </row>
    <row r="258" spans="1:6" x14ac:dyDescent="0.2">
      <c r="A258" s="2"/>
      <c r="B258" s="3"/>
      <c r="C258" s="24"/>
      <c r="D258" s="3"/>
      <c r="E258" s="3"/>
    </row>
    <row r="259" spans="1:6" ht="15.75" x14ac:dyDescent="0.2">
      <c r="A259" s="10" t="s">
        <v>385</v>
      </c>
      <c r="B259" s="3"/>
      <c r="C259" s="28"/>
      <c r="D259" s="3"/>
      <c r="E259" s="3"/>
    </row>
    <row r="260" spans="1:6" s="53" customFormat="1" ht="28.5" x14ac:dyDescent="0.2">
      <c r="A260" s="11">
        <v>5402</v>
      </c>
      <c r="B260" s="12" t="str">
        <f>IF($A260="none",$B$10,IF($A260&lt;&gt;"",VLOOKUP($A260,'Master List 2023'!$A$1:$O$300,3,FALSE),$B$11))</f>
        <v>DeVille, Tatum</v>
      </c>
      <c r="C260" s="27" t="str">
        <f>IF($A260="none",$B$10,IF($A260&lt;&gt;"",IF(VLOOKUP($A260,'Master List 2023'!$A$1:$O$300,4,FALSE)="","(no partner)",VLOOKUP($A260,'Master List 2023'!$A$1:$O$300,4,FALSE)),$B$11))</f>
        <v>Lungley, Kaitlyn</v>
      </c>
      <c r="D260" s="12" t="str">
        <f>IF($A260="none",$B$10,IF($A260&lt;&gt;"",VLOOKUP($A260,'Master List 2023'!$A$1:$O$300,5,FALSE),$B$11))</f>
        <v>The Problem With Fast Fashion and One Chique Solution</v>
      </c>
      <c r="E260" s="12" t="str">
        <f>IF($A260="none",$B$10,IF($A260&lt;&gt;"",VLOOKUP($A260,'Master List 2023'!$A$1:$O$300,6,FALSE),$B$11))</f>
        <v>East Northumberland Secondary School</v>
      </c>
      <c r="F260" s="53" t="s">
        <v>349</v>
      </c>
    </row>
    <row r="261" spans="1:6" x14ac:dyDescent="0.2">
      <c r="A261" s="2"/>
      <c r="B261" s="3"/>
      <c r="C261" s="24"/>
      <c r="D261" s="3"/>
      <c r="E261" s="3"/>
    </row>
    <row r="262" spans="1:6" ht="15.75" x14ac:dyDescent="0.2">
      <c r="A262" s="10" t="s">
        <v>387</v>
      </c>
      <c r="B262" s="3"/>
      <c r="C262" s="28"/>
      <c r="D262" s="3"/>
      <c r="E262" s="3"/>
    </row>
    <row r="263" spans="1:6" s="53" customFormat="1" ht="28.5" x14ac:dyDescent="0.2">
      <c r="A263" s="11">
        <v>5404</v>
      </c>
      <c r="B263" s="12" t="str">
        <f>IF($A263="none",$B$10,IF($A263&lt;&gt;"",VLOOKUP($A263,'Master List 2023'!$A$1:$O$300,3,FALSE),$B$11))</f>
        <v>Trefiak, Ava</v>
      </c>
      <c r="C263" s="27" t="str">
        <f>IF($A263="none",$B$10,IF($A263&lt;&gt;"",IF(VLOOKUP($A263,'Master List 2023'!$A$1:$O$300,4,FALSE)="","(no partner)",VLOOKUP($A263,'Master List 2023'!$A$1:$O$300,4,FALSE)),$B$11))</f>
        <v>(no partner)</v>
      </c>
      <c r="D263" s="12" t="str">
        <f>IF($A263="none",$B$10,IF($A263&lt;&gt;"",VLOOKUP($A263,'Master List 2023'!$A$1:$O$300,5,FALSE),$B$11))</f>
        <v>Biodiversity Impacts on Soil Quality</v>
      </c>
      <c r="E263" s="12" t="str">
        <f>IF($A263="none",$B$10,IF($A263&lt;&gt;"",VLOOKUP($A263,'Master List 2023'!$A$1:$O$300,6,FALSE),$B$11))</f>
        <v>East Northumberland Secondary School</v>
      </c>
      <c r="F263" s="53" t="s">
        <v>349</v>
      </c>
    </row>
    <row r="264" spans="1:6" x14ac:dyDescent="0.2">
      <c r="A264" s="2"/>
      <c r="B264" s="3"/>
      <c r="C264" s="24"/>
      <c r="D264" s="3"/>
      <c r="E264" s="3"/>
    </row>
    <row r="265" spans="1:6" ht="15.75" x14ac:dyDescent="0.2">
      <c r="A265" s="10" t="s">
        <v>388</v>
      </c>
      <c r="B265" s="3"/>
      <c r="C265" s="28"/>
      <c r="D265" s="3"/>
      <c r="E265" s="3"/>
    </row>
    <row r="266" spans="1:6" s="53" customFormat="1" ht="28.5" x14ac:dyDescent="0.2">
      <c r="A266" s="11">
        <v>5401</v>
      </c>
      <c r="B266" s="12" t="str">
        <f>IF($A266="none",$B$10,IF($A266&lt;&gt;"",VLOOKUP($A266,'Master List 2023'!$A$1:$O$300,3,FALSE),$B$11))</f>
        <v>De Luca, Elena</v>
      </c>
      <c r="C266" s="27" t="str">
        <f>IF($A266="none",$B$10,IF($A266&lt;&gt;"",IF(VLOOKUP($A266,'Master List 2023'!$A$1:$O$300,4,FALSE)="","(no partner)",VLOOKUP($A266,'Master List 2023'!$A$1:$O$300,4,FALSE)),$B$11))</f>
        <v>Bennett, Nate</v>
      </c>
      <c r="D266" s="12" t="str">
        <f>IF($A266="none",$B$10,IF($A266&lt;&gt;"",VLOOKUP($A266,'Master List 2023'!$A$1:$O$300,5,FALSE),$B$11))</f>
        <v>ENSS Recycles?</v>
      </c>
      <c r="E266" s="12" t="str">
        <f>IF($A266="none",$B$10,IF($A266&lt;&gt;"",VLOOKUP($A266,'Master List 2023'!$A$1:$O$300,6,FALSE),$B$11))</f>
        <v>East Northumberland Secondary School</v>
      </c>
      <c r="F266" s="53" t="s">
        <v>349</v>
      </c>
    </row>
    <row r="267" spans="1:6" x14ac:dyDescent="0.2">
      <c r="A267" s="2"/>
      <c r="B267" s="3"/>
      <c r="C267" s="3"/>
      <c r="D267" s="3"/>
      <c r="E267" s="3"/>
    </row>
    <row r="268" spans="1:6" ht="18" x14ac:dyDescent="0.2">
      <c r="A268" s="39" t="s">
        <v>397</v>
      </c>
      <c r="B268" s="40"/>
      <c r="C268" s="40"/>
      <c r="D268" s="40"/>
      <c r="E268" s="41"/>
    </row>
    <row r="269" spans="1:6" ht="15.75" x14ac:dyDescent="0.2">
      <c r="A269" s="2" t="s">
        <v>369</v>
      </c>
      <c r="B269" s="159" t="s">
        <v>392</v>
      </c>
      <c r="C269" s="159"/>
      <c r="D269" s="159"/>
      <c r="E269" s="159"/>
    </row>
    <row r="270" spans="1:6" x14ac:dyDescent="0.2">
      <c r="A270" s="2"/>
      <c r="B270" s="3"/>
      <c r="C270" s="3"/>
      <c r="D270" s="3"/>
      <c r="E270" s="3"/>
    </row>
    <row r="271" spans="1:6" ht="18" x14ac:dyDescent="0.2">
      <c r="A271" s="30" t="s">
        <v>398</v>
      </c>
      <c r="B271" s="31"/>
      <c r="C271" s="31"/>
      <c r="D271" s="31"/>
      <c r="E271" s="31"/>
    </row>
    <row r="272" spans="1:6" x14ac:dyDescent="0.2">
      <c r="A272" s="2"/>
      <c r="B272" s="3"/>
      <c r="C272" s="3"/>
      <c r="D272" s="3"/>
      <c r="E272" s="3"/>
    </row>
    <row r="273" spans="1:6" ht="18" x14ac:dyDescent="0.2">
      <c r="A273" s="39" t="s">
        <v>399</v>
      </c>
      <c r="B273" s="37"/>
      <c r="C273" s="37"/>
      <c r="D273" s="37"/>
      <c r="E273" s="37"/>
    </row>
    <row r="274" spans="1:6" x14ac:dyDescent="0.2">
      <c r="A274" s="2" t="s">
        <v>369</v>
      </c>
      <c r="B274" s="3"/>
      <c r="C274" s="3"/>
      <c r="D274" s="3"/>
      <c r="E274" s="3"/>
    </row>
    <row r="275" spans="1:6" x14ac:dyDescent="0.2">
      <c r="A275" s="2"/>
      <c r="B275" s="3"/>
      <c r="C275" s="3"/>
      <c r="D275" s="3"/>
      <c r="E275" s="3"/>
    </row>
    <row r="276" spans="1:6" ht="15.75" x14ac:dyDescent="0.2">
      <c r="A276" s="16" t="s">
        <v>400</v>
      </c>
      <c r="B276" s="3"/>
      <c r="C276" s="24"/>
      <c r="D276" s="3"/>
      <c r="E276" s="3"/>
      <c r="F276" s="1" t="s">
        <v>349</v>
      </c>
    </row>
    <row r="277" spans="1:6" x14ac:dyDescent="0.2">
      <c r="A277" s="2"/>
      <c r="B277" s="3"/>
      <c r="C277" s="24"/>
      <c r="D277" s="3"/>
      <c r="E277" s="3"/>
    </row>
    <row r="278" spans="1:6" ht="15.75" x14ac:dyDescent="0.2">
      <c r="A278" s="10" t="s">
        <v>401</v>
      </c>
      <c r="B278" s="3"/>
      <c r="C278" s="24"/>
      <c r="D278" s="3"/>
      <c r="E278" s="3"/>
      <c r="F278" s="1" t="s">
        <v>349</v>
      </c>
    </row>
    <row r="279" spans="1:6" x14ac:dyDescent="0.2">
      <c r="A279" s="5"/>
      <c r="B279" s="13"/>
      <c r="C279" s="130"/>
      <c r="D279" s="131"/>
      <c r="E279" s="131"/>
    </row>
    <row r="280" spans="1:6" ht="18" x14ac:dyDescent="0.2">
      <c r="A280" s="39" t="s">
        <v>402</v>
      </c>
      <c r="B280" s="37"/>
      <c r="C280" s="37"/>
      <c r="D280" s="37"/>
      <c r="E280" s="37"/>
    </row>
    <row r="281" spans="1:6" x14ac:dyDescent="0.2">
      <c r="A281" s="2" t="s">
        <v>369</v>
      </c>
      <c r="B281" s="3"/>
      <c r="C281" s="3"/>
      <c r="D281" s="3"/>
      <c r="E281" s="3"/>
    </row>
    <row r="282" spans="1:6" x14ac:dyDescent="0.2">
      <c r="A282" s="2"/>
      <c r="B282" s="3"/>
      <c r="C282" s="3"/>
      <c r="D282" s="3"/>
      <c r="E282" s="3"/>
    </row>
    <row r="283" spans="1:6" ht="15.75" thickBot="1" x14ac:dyDescent="0.25">
      <c r="A283" s="65" t="s">
        <v>344</v>
      </c>
      <c r="B283" s="66" t="s">
        <v>2</v>
      </c>
      <c r="C283" s="66" t="s">
        <v>345</v>
      </c>
      <c r="D283" s="66" t="s">
        <v>346</v>
      </c>
      <c r="E283" s="66" t="s">
        <v>347</v>
      </c>
    </row>
    <row r="284" spans="1:6" ht="15.75" x14ac:dyDescent="0.2">
      <c r="A284" s="10" t="s">
        <v>403</v>
      </c>
      <c r="B284" s="3"/>
      <c r="C284" s="24"/>
      <c r="D284" s="3"/>
      <c r="E284" s="3"/>
    </row>
    <row r="285" spans="1:6" s="53" customFormat="1" ht="28.5" x14ac:dyDescent="0.2">
      <c r="A285" s="22">
        <v>2214</v>
      </c>
      <c r="B285" s="23" t="str">
        <f>IF($A285="none",$B$10,IF($A285&lt;&gt;"",VLOOKUP($A285,'Master List 2023'!$A$1:$O$300,3,FALSE),$B$11))</f>
        <v>Sehn, Claire</v>
      </c>
      <c r="C285" s="27" t="str">
        <f>IF($A285="none",$B$10,IF($A285&lt;&gt;"",IF(VLOOKUP($A285,'Master List 2023'!$A$1:$O$300,4,FALSE)="","(no partner)",VLOOKUP($A285,'Master List 2023'!$A$1:$O$300,4,FALSE)),$B$11))</f>
        <v>(no partner)</v>
      </c>
      <c r="D285" s="23" t="str">
        <f>IF($A285="none",$B$10,IF($A285&lt;&gt;"",VLOOKUP($A285,'Master List 2023'!$A$1:$O$300,5,FALSE),$B$11))</f>
        <v>Gray is the New Green: Reusing Gray Water to Grow Plants</v>
      </c>
      <c r="E285" s="23" t="str">
        <f>IF($A285="none",$B$10,IF($A285&lt;&gt;"",VLOOKUP($A285,'Master List 2023'!$A$1:$O$300,6,FALSE),$B$11))</f>
        <v>St. Catherine Elementary School</v>
      </c>
      <c r="F285" s="53" t="s">
        <v>349</v>
      </c>
    </row>
    <row r="286" spans="1:6" x14ac:dyDescent="0.2">
      <c r="A286" s="2"/>
      <c r="B286" s="3"/>
      <c r="C286" s="24"/>
      <c r="D286" s="3"/>
      <c r="E286" s="3"/>
    </row>
    <row r="287" spans="1:6" ht="15.75" x14ac:dyDescent="0.2">
      <c r="A287" s="10" t="s">
        <v>404</v>
      </c>
      <c r="B287" s="3"/>
      <c r="C287" s="24"/>
      <c r="D287" s="3"/>
      <c r="E287" s="3"/>
    </row>
    <row r="288" spans="1:6" s="53" customFormat="1" ht="14.25" x14ac:dyDescent="0.2">
      <c r="A288" s="22">
        <v>2308</v>
      </c>
      <c r="B288" s="23" t="str">
        <f>IF($A288="none",$B$10,IF($A288&lt;&gt;"",VLOOKUP($A288,'Master List 2023'!$A$1:$O$300,3,FALSE),$B$11))</f>
        <v>Hancock, Addison</v>
      </c>
      <c r="C288" s="27" t="str">
        <f>IF($A288="none",$B$10,IF($A288&lt;&gt;"",IF(VLOOKUP($A288,'Master List 2023'!$A$1:$O$300,4,FALSE)="","(no partner)",VLOOKUP($A288,'Master List 2023'!$A$1:$O$300,4,FALSE)),$B$11))</f>
        <v>(no partner)</v>
      </c>
      <c r="D288" s="23" t="str">
        <f>IF($A288="none",$B$10,IF($A288&lt;&gt;"",VLOOKUP($A288,'Master List 2023'!$A$1:$O$300,5,FALSE),$B$11))</f>
        <v>Erosion In Motion</v>
      </c>
      <c r="E288" s="23" t="str">
        <f>IF($A288="none",$B$10,IF($A288&lt;&gt;"",VLOOKUP($A288,'Master List 2023'!$A$1:$O$300,6,FALSE),$B$11))</f>
        <v>James Strath Public School</v>
      </c>
      <c r="F288" s="53" t="s">
        <v>349</v>
      </c>
    </row>
    <row r="289" spans="1:7" x14ac:dyDescent="0.2">
      <c r="A289" s="2"/>
      <c r="B289" s="3"/>
      <c r="C289" s="3"/>
      <c r="D289" s="3"/>
      <c r="E289" s="3"/>
    </row>
    <row r="290" spans="1:7" ht="18" x14ac:dyDescent="0.2">
      <c r="A290" s="39" t="s">
        <v>405</v>
      </c>
      <c r="B290" s="39"/>
      <c r="C290" s="40"/>
      <c r="D290" s="40"/>
      <c r="E290" s="40"/>
    </row>
    <row r="291" spans="1:7" x14ac:dyDescent="0.2">
      <c r="A291" s="2" t="s">
        <v>369</v>
      </c>
      <c r="B291" s="2"/>
      <c r="C291" s="3"/>
      <c r="D291" s="3"/>
      <c r="E291" s="3"/>
    </row>
    <row r="292" spans="1:7" x14ac:dyDescent="0.2">
      <c r="A292" s="2"/>
      <c r="B292" s="2"/>
      <c r="C292" s="3"/>
      <c r="D292" s="3"/>
      <c r="E292" s="3"/>
    </row>
    <row r="293" spans="1:7" ht="15.75" thickBot="1" x14ac:dyDescent="0.25">
      <c r="A293" s="65" t="s">
        <v>344</v>
      </c>
      <c r="B293" s="66" t="s">
        <v>2</v>
      </c>
      <c r="C293" s="66" t="s">
        <v>345</v>
      </c>
      <c r="D293" s="66" t="s">
        <v>346</v>
      </c>
      <c r="E293" s="66" t="s">
        <v>347</v>
      </c>
    </row>
    <row r="294" spans="1:7" x14ac:dyDescent="0.2">
      <c r="A294" s="2"/>
      <c r="B294" s="2"/>
      <c r="C294" s="24"/>
      <c r="D294" s="3"/>
      <c r="E294" s="3"/>
    </row>
    <row r="295" spans="1:7" ht="15.75" x14ac:dyDescent="0.2">
      <c r="A295" s="10" t="s">
        <v>406</v>
      </c>
      <c r="B295" s="3"/>
      <c r="C295" s="24"/>
      <c r="D295" s="3"/>
      <c r="E295" s="3"/>
    </row>
    <row r="296" spans="1:7" s="53" customFormat="1" ht="17.25" customHeight="1" x14ac:dyDescent="0.2">
      <c r="A296" s="22">
        <v>2214</v>
      </c>
      <c r="B296" s="23" t="str">
        <f>IF($A296="none",$B$10,IF($A296&lt;&gt;"",VLOOKUP($A296,'Master List 2023'!$A$1:$O$300,3,FALSE),$B$11))</f>
        <v>Sehn, Claire</v>
      </c>
      <c r="C296" s="27" t="str">
        <f>IF($A296="none",$B$10,IF($A296&lt;&gt;"",IF(VLOOKUP($A296,'Master List 2023'!$A$1:$O$300,4,FALSE)="","(no partner)",VLOOKUP($A296,'Master List 2023'!$A$1:$O$300,4,FALSE)),$B$11))</f>
        <v>(no partner)</v>
      </c>
      <c r="D296" s="23" t="str">
        <f>IF($A296="none",$B$10,IF($A296&lt;&gt;"",VLOOKUP($A296,'Master List 2023'!$A$1:$O$300,5,FALSE),$B$11))</f>
        <v>Gray is the New Green: Reusing Gray Water to Grow Plants</v>
      </c>
      <c r="E296" s="23" t="str">
        <f>IF($A296="none",$B$10,IF($A296&lt;&gt;"",VLOOKUP($A296,'Master List 2023'!$A$1:$O$300,6,FALSE),$B$11))</f>
        <v>St. Catherine Elementary School</v>
      </c>
      <c r="F296" s="53" t="s">
        <v>349</v>
      </c>
    </row>
    <row r="297" spans="1:7" x14ac:dyDescent="0.2">
      <c r="A297" s="2"/>
      <c r="B297" s="3"/>
      <c r="C297" s="3"/>
      <c r="D297" s="3"/>
      <c r="E297" s="3"/>
      <c r="F297" s="62"/>
      <c r="G297" s="1"/>
    </row>
    <row r="298" spans="1:7" ht="18" x14ac:dyDescent="0.2">
      <c r="A298" s="39" t="s">
        <v>407</v>
      </c>
      <c r="B298" s="39"/>
      <c r="C298" s="40"/>
      <c r="D298" s="40"/>
      <c r="E298" s="40"/>
      <c r="F298" s="62"/>
      <c r="G298" s="1"/>
    </row>
    <row r="299" spans="1:7" x14ac:dyDescent="0.2">
      <c r="A299" s="2" t="s">
        <v>369</v>
      </c>
      <c r="B299" s="2"/>
      <c r="C299" s="3"/>
      <c r="D299" s="3"/>
      <c r="E299" s="3"/>
    </row>
    <row r="300" spans="1:7" x14ac:dyDescent="0.2">
      <c r="A300" s="2"/>
      <c r="B300" s="2"/>
      <c r="C300" s="3"/>
      <c r="D300" s="3"/>
      <c r="E300" s="3"/>
      <c r="F300" s="62"/>
    </row>
    <row r="301" spans="1:7" ht="15.75" thickBot="1" x14ac:dyDescent="0.25">
      <c r="A301" s="65" t="s">
        <v>344</v>
      </c>
      <c r="B301" s="66" t="s">
        <v>2</v>
      </c>
      <c r="C301" s="66" t="s">
        <v>345</v>
      </c>
      <c r="D301" s="66" t="s">
        <v>346</v>
      </c>
      <c r="E301" s="66" t="s">
        <v>347</v>
      </c>
    </row>
    <row r="302" spans="1:7" ht="15.75" x14ac:dyDescent="0.2">
      <c r="A302" s="10" t="s">
        <v>408</v>
      </c>
      <c r="B302" s="2"/>
      <c r="C302" s="24"/>
      <c r="D302" s="3"/>
      <c r="E302" s="3"/>
    </row>
    <row r="303" spans="1:7" s="53" customFormat="1" ht="42.75" x14ac:dyDescent="0.2">
      <c r="A303" s="22">
        <v>2222</v>
      </c>
      <c r="B303" s="23" t="str">
        <f>IF($A303="none",$B$10,IF($A303&lt;&gt;"",VLOOKUP($A303,'Master List 2023'!$A$1:$O$300,3,FALSE),$B$11))</f>
        <v>Yusuf, Manha</v>
      </c>
      <c r="C303" s="27" t="str">
        <f>IF($A303="none",$B$10,IF($A303&lt;&gt;"",IF(VLOOKUP($A303,'Master List 2023'!$A$1:$O$300,4,FALSE)="","(no partner)",VLOOKUP($A303,'Master List 2023'!$A$1:$O$300,4,FALSE)),$B$11))</f>
        <v>Yusuf, Laiba</v>
      </c>
      <c r="D303" s="23" t="str">
        <f>IF($A303="none",$B$10,IF($A303&lt;&gt;"",VLOOKUP($A303,'Master List 2023'!$A$1:$O$300,5,FALSE),$B$11))</f>
        <v>Improving youth and adult mental health post covid-19 pandemic among unemployed and low income households through Art sessions and Pet therapy.</v>
      </c>
      <c r="E303" s="23" t="str">
        <f>IF($A303="none",$B$10,IF($A303&lt;&gt;"",VLOOKUP($A303,'Master List 2023'!$A$1:$O$300,6,FALSE),$B$11))</f>
        <v>Home School</v>
      </c>
      <c r="F303" s="53" t="s">
        <v>349</v>
      </c>
    </row>
    <row r="304" spans="1:7" x14ac:dyDescent="0.2">
      <c r="A304" s="2"/>
      <c r="B304" s="3"/>
      <c r="C304" s="3"/>
      <c r="D304" s="3"/>
      <c r="E304" s="3"/>
    </row>
    <row r="305" spans="1:7" ht="18" x14ac:dyDescent="0.2">
      <c r="A305" s="39" t="s">
        <v>409</v>
      </c>
      <c r="B305" s="39"/>
      <c r="C305" s="40"/>
      <c r="D305" s="40"/>
      <c r="E305" s="40"/>
      <c r="F305" s="62"/>
      <c r="G305" s="1"/>
    </row>
    <row r="306" spans="1:7" x14ac:dyDescent="0.2">
      <c r="A306" s="2" t="s">
        <v>369</v>
      </c>
      <c r="B306" s="2"/>
      <c r="C306" s="3"/>
      <c r="D306" s="3"/>
      <c r="E306" s="3"/>
    </row>
    <row r="307" spans="1:7" x14ac:dyDescent="0.2">
      <c r="A307" s="2"/>
      <c r="B307" s="2"/>
      <c r="C307" s="3"/>
      <c r="D307" s="3"/>
      <c r="E307" s="3"/>
    </row>
    <row r="308" spans="1:7" ht="15.75" thickBot="1" x14ac:dyDescent="0.25">
      <c r="A308" s="65" t="s">
        <v>344</v>
      </c>
      <c r="B308" s="66" t="s">
        <v>2</v>
      </c>
      <c r="C308" s="66" t="s">
        <v>345</v>
      </c>
      <c r="D308" s="66" t="s">
        <v>346</v>
      </c>
      <c r="E308" s="66" t="s">
        <v>347</v>
      </c>
    </row>
    <row r="309" spans="1:7" s="53" customFormat="1" ht="28.5" x14ac:dyDescent="0.2">
      <c r="A309" s="17">
        <v>2211</v>
      </c>
      <c r="B309" s="18" t="str">
        <f>IF($A309="none",$B$10,IF($A309&lt;&gt;"",VLOOKUP($A309,'Master List 2023'!$A$1:$O$300,3,FALSE),$B$11))</f>
        <v>McInnes, Austin</v>
      </c>
      <c r="C309" s="27" t="str">
        <f>IF($A309="none",$B$10,IF($A309&lt;&gt;"",IF(VLOOKUP($A309,'Master List 2023'!$A$1:$O$300,4,FALSE)="","(no partner)",VLOOKUP($A309,'Master List 2023'!$A$1:$O$300,4,FALSE)),$B$11))</f>
        <v>(no partner)</v>
      </c>
      <c r="D309" s="18" t="str">
        <f>IF($A309="none",$B$10,IF($A309&lt;&gt;"",VLOOKUP($A309,'Master List 2023'!$A$1:$O$300,5,FALSE),$B$11))</f>
        <v>Raising the Bar (Part 2): Creating Waste Free Shampoo &amp; Conditioner Bars</v>
      </c>
      <c r="E309" s="18" t="str">
        <f>IF($A309="none",$B$10,IF($A309&lt;&gt;"",VLOOKUP($A309,'Master List 2023'!$A$1:$O$300,6,FALSE),$B$11))</f>
        <v>St. Catherine Elementary School</v>
      </c>
      <c r="F309" s="53" t="s">
        <v>349</v>
      </c>
    </row>
    <row r="310" spans="1:7" x14ac:dyDescent="0.2">
      <c r="A310" s="2"/>
      <c r="B310" s="3"/>
      <c r="C310" s="3"/>
      <c r="D310" s="3"/>
      <c r="E310" s="3"/>
    </row>
    <row r="311" spans="1:7" ht="18" x14ac:dyDescent="0.2">
      <c r="A311" s="151" t="s">
        <v>410</v>
      </c>
      <c r="B311" s="39"/>
      <c r="C311" s="40"/>
      <c r="D311" s="40"/>
      <c r="E311" s="40"/>
      <c r="G311" s="150" t="s">
        <v>411</v>
      </c>
    </row>
    <row r="312" spans="1:7" x14ac:dyDescent="0.2">
      <c r="A312" s="2" t="s">
        <v>369</v>
      </c>
      <c r="B312" s="2"/>
      <c r="C312" s="3"/>
      <c r="D312" s="3"/>
      <c r="E312" s="3"/>
    </row>
    <row r="313" spans="1:7" x14ac:dyDescent="0.2">
      <c r="A313" s="2"/>
      <c r="B313" s="2"/>
      <c r="C313" s="3"/>
      <c r="D313" s="3"/>
      <c r="E313" s="3"/>
      <c r="F313" s="62"/>
      <c r="G313" s="1"/>
    </row>
    <row r="314" spans="1:7" ht="15.75" thickBot="1" x14ac:dyDescent="0.25">
      <c r="A314" s="65" t="s">
        <v>344</v>
      </c>
      <c r="B314" s="66" t="s">
        <v>2</v>
      </c>
      <c r="C314" s="66" t="s">
        <v>345</v>
      </c>
      <c r="D314" s="66" t="s">
        <v>346</v>
      </c>
      <c r="E314" s="66" t="s">
        <v>347</v>
      </c>
      <c r="F314" s="62"/>
      <c r="G314" s="1"/>
    </row>
    <row r="315" spans="1:7" ht="15.75" x14ac:dyDescent="0.2">
      <c r="A315" s="16" t="s">
        <v>412</v>
      </c>
      <c r="B315" s="2"/>
      <c r="C315" s="24"/>
      <c r="D315" s="3"/>
      <c r="E315" s="3"/>
      <c r="G315" s="1"/>
    </row>
    <row r="316" spans="1:7" s="53" customFormat="1" ht="14.25" x14ac:dyDescent="0.2">
      <c r="A316" s="22">
        <v>5701</v>
      </c>
      <c r="B316" s="23" t="str">
        <f>IF($A316="none",$B$10,IF($A316&lt;&gt;"",VLOOKUP($A316,'Master List 2023'!$A$1:$O$300,3,FALSE),$B$11))</f>
        <v>Cavanagh, Hailey</v>
      </c>
      <c r="C316" s="27" t="str">
        <f>IF($A316="none",$B$10,IF($A316&lt;&gt;"",IF(VLOOKUP($A316,'Master List 2023'!$A$1:$O$300,4,FALSE)="","(no partner)",VLOOKUP($A316,'Master List 2023'!$A$1:$O$300,4,FALSE)),$B$11))</f>
        <v>(no partner)</v>
      </c>
      <c r="D316" s="23" t="str">
        <f>IF($A316="none",$B$10,IF($A316&lt;&gt;"",VLOOKUP($A316,'Master List 2023'!$A$1:$O$300,5,FALSE),$B$11))</f>
        <v>The Ripple Effect~It's no matter</v>
      </c>
      <c r="E316" s="23" t="str">
        <f>IF($A316="none",$B$10,IF($A316&lt;&gt;"",VLOOKUP($A316,'Master List 2023'!$A$1:$O$300,6,FALSE),$B$11))</f>
        <v>St. Peter Secondary School</v>
      </c>
      <c r="F316" s="134" t="s">
        <v>349</v>
      </c>
    </row>
    <row r="317" spans="1:7" x14ac:dyDescent="0.2">
      <c r="A317" s="2"/>
      <c r="B317" s="2"/>
      <c r="C317" s="24"/>
      <c r="D317" s="3"/>
      <c r="E317" s="3"/>
      <c r="F317" s="62"/>
      <c r="G317" s="1"/>
    </row>
    <row r="318" spans="1:7" ht="15.75" x14ac:dyDescent="0.2">
      <c r="A318" s="16" t="s">
        <v>413</v>
      </c>
      <c r="B318" s="2"/>
      <c r="C318" s="24"/>
      <c r="D318" s="3"/>
      <c r="E318" s="3"/>
    </row>
    <row r="319" spans="1:7" s="53" customFormat="1" ht="14.25" x14ac:dyDescent="0.2">
      <c r="A319" s="22">
        <v>2303</v>
      </c>
      <c r="B319" s="23" t="str">
        <f>IF($A319="none",$B$10,IF($A319&lt;&gt;"",VLOOKUP($A319,'Master List 2023'!$A$1:$O$300,3,FALSE),$B$11))</f>
        <v>Bush, Hope</v>
      </c>
      <c r="C319" s="27" t="str">
        <f>IF($A319="none",$B$10,IF($A319&lt;&gt;"",IF(VLOOKUP($A319,'Master List 2023'!$A$1:$O$300,4,FALSE)="","(no partner)",VLOOKUP($A319,'Master List 2023'!$A$1:$O$300,4,FALSE)),$B$11))</f>
        <v>(no partner)</v>
      </c>
      <c r="D319" s="23" t="str">
        <f>IF($A319="none",$B$10,IF($A319&lt;&gt;"",VLOOKUP($A319,'Master List 2023'!$A$1:$O$300,5,FALSE),$B$11))</f>
        <v>Collecting  Micro-meteorites</v>
      </c>
      <c r="E319" s="23" t="str">
        <f>IF($A319="none",$B$10,IF($A319&lt;&gt;"",VLOOKUP($A319,'Master List 2023'!$A$1:$O$300,6,FALSE),$B$11))</f>
        <v>James Strath Public School</v>
      </c>
      <c r="F319" s="134" t="s">
        <v>349</v>
      </c>
    </row>
    <row r="320" spans="1:7" x14ac:dyDescent="0.2">
      <c r="A320" s="5"/>
      <c r="B320" s="13"/>
      <c r="C320" s="130"/>
      <c r="D320" s="131"/>
      <c r="E320" s="131"/>
    </row>
    <row r="321" spans="1:6" ht="18" x14ac:dyDescent="0.2">
      <c r="A321" s="39" t="s">
        <v>414</v>
      </c>
      <c r="B321" s="37"/>
      <c r="C321" s="37"/>
      <c r="D321" s="37"/>
      <c r="E321" s="37"/>
    </row>
    <row r="322" spans="1:6" x14ac:dyDescent="0.2">
      <c r="A322" s="2" t="s">
        <v>369</v>
      </c>
      <c r="B322" s="3"/>
      <c r="C322" s="3"/>
      <c r="D322" s="3"/>
      <c r="E322" s="3"/>
    </row>
    <row r="323" spans="1:6" ht="15.75" x14ac:dyDescent="0.2">
      <c r="A323" s="10" t="s">
        <v>415</v>
      </c>
      <c r="B323" s="13"/>
      <c r="C323" s="24"/>
      <c r="D323" s="3"/>
      <c r="E323" s="3"/>
      <c r="F323" s="1" t="s">
        <v>349</v>
      </c>
    </row>
    <row r="324" spans="1:6" x14ac:dyDescent="0.2">
      <c r="A324" s="10"/>
      <c r="B324" s="13"/>
      <c r="C324" s="24"/>
      <c r="D324" s="3"/>
      <c r="E324" s="3"/>
    </row>
    <row r="325" spans="1:6" ht="15.75" x14ac:dyDescent="0.2">
      <c r="A325" s="10" t="s">
        <v>416</v>
      </c>
      <c r="B325" s="3"/>
      <c r="C325" s="24"/>
      <c r="D325" s="3"/>
      <c r="E325" s="3"/>
      <c r="F325" s="1" t="s">
        <v>349</v>
      </c>
    </row>
    <row r="326" spans="1:6" x14ac:dyDescent="0.2">
      <c r="A326" s="10"/>
      <c r="B326" s="3"/>
      <c r="C326" s="24"/>
      <c r="D326" s="3"/>
      <c r="E326" s="3"/>
    </row>
    <row r="327" spans="1:6" ht="15.75" x14ac:dyDescent="0.2">
      <c r="A327" s="10" t="s">
        <v>417</v>
      </c>
      <c r="B327" s="13"/>
      <c r="C327" s="130"/>
      <c r="D327" s="131"/>
      <c r="E327" s="131"/>
      <c r="F327" s="1" t="s">
        <v>349</v>
      </c>
    </row>
    <row r="328" spans="1:6" x14ac:dyDescent="0.2">
      <c r="A328" s="5"/>
      <c r="B328" s="13"/>
      <c r="C328" s="130"/>
      <c r="D328" s="131"/>
      <c r="E328" s="131"/>
    </row>
    <row r="329" spans="1:6" ht="18" x14ac:dyDescent="0.2">
      <c r="A329" s="39" t="s">
        <v>418</v>
      </c>
      <c r="B329" s="37"/>
      <c r="C329" s="37"/>
      <c r="D329" s="37"/>
      <c r="E329" s="37"/>
    </row>
    <row r="330" spans="1:6" x14ac:dyDescent="0.2">
      <c r="A330" s="2" t="s">
        <v>369</v>
      </c>
      <c r="B330" s="3"/>
      <c r="C330" s="3"/>
      <c r="D330" s="3"/>
      <c r="E330" s="3"/>
    </row>
    <row r="331" spans="1:6" x14ac:dyDescent="0.2">
      <c r="A331" s="2"/>
      <c r="B331" s="3"/>
      <c r="C331" s="3"/>
      <c r="D331" s="3"/>
      <c r="E331" s="3"/>
    </row>
    <row r="332" spans="1:6" ht="15.75" thickBot="1" x14ac:dyDescent="0.25">
      <c r="A332" s="65" t="s">
        <v>344</v>
      </c>
      <c r="B332" s="66" t="s">
        <v>2</v>
      </c>
      <c r="C332" s="66" t="s">
        <v>345</v>
      </c>
      <c r="D332" s="66" t="s">
        <v>346</v>
      </c>
      <c r="E332" s="66" t="s">
        <v>347</v>
      </c>
    </row>
    <row r="333" spans="1:6" ht="15.75" x14ac:dyDescent="0.2">
      <c r="A333" s="63" t="s">
        <v>419</v>
      </c>
      <c r="B333" s="3"/>
      <c r="C333" s="24"/>
      <c r="D333" s="3"/>
      <c r="E333" s="3"/>
      <c r="F333" s="62"/>
    </row>
    <row r="334" spans="1:6" s="121" customFormat="1" ht="14.25" x14ac:dyDescent="0.2">
      <c r="A334" s="148">
        <v>3406</v>
      </c>
      <c r="B334" s="149" t="str">
        <f>IF($A334="none",$B$10,IF($A334&lt;&gt;"",VLOOKUP($A334,'Master List 2023'!$A$1:$O$300,3,FALSE),$B$11))</f>
        <v>Sehn, Ella</v>
      </c>
      <c r="C334" s="119" t="str">
        <f>IF($A334="none",$B$10,IF($A334&lt;&gt;"",IF(VLOOKUP($A334,'Master List 2023'!$A$1:$O$300,4,FALSE)="","(no partner)",VLOOKUP($A334,'Master List 2023'!$A$1:$O$300,4,FALSE)),$B$11))</f>
        <v>(no partner)</v>
      </c>
      <c r="D334" s="149" t="str">
        <f>IF($A334="none",$B$10,IF($A334&lt;&gt;"",VLOOKUP($A334,'Master List 2023'!$A$1:$O$300,5,FALSE),$B$11))</f>
        <v>Purifying Chlorinated Water with Carbon</v>
      </c>
      <c r="E334" s="149" t="str">
        <f>IF($A334="none",$B$10,IF($A334&lt;&gt;"",VLOOKUP($A334,'Master List 2023'!$A$1:$O$300,6,FALSE),$B$11))</f>
        <v>St. Catherine Elementary School</v>
      </c>
      <c r="F334" s="121" t="s">
        <v>349</v>
      </c>
    </row>
    <row r="335" spans="1:6" x14ac:dyDescent="0.2">
      <c r="A335" s="2"/>
      <c r="B335" s="3"/>
      <c r="C335" s="24"/>
      <c r="D335" s="3"/>
      <c r="E335" s="3"/>
    </row>
    <row r="336" spans="1:6" ht="15.75" x14ac:dyDescent="0.2">
      <c r="A336" s="63" t="s">
        <v>420</v>
      </c>
      <c r="B336" s="3"/>
      <c r="C336" s="24"/>
      <c r="D336" s="3"/>
      <c r="E336" s="3"/>
    </row>
    <row r="337" spans="1:6" s="53" customFormat="1" ht="14.25" x14ac:dyDescent="0.2">
      <c r="A337" s="22">
        <v>3402</v>
      </c>
      <c r="B337" s="23" t="str">
        <f>IF($A337="none",$B$10,IF($A337&lt;&gt;"",VLOOKUP($A337,'Master List 2023'!$A$1:$O$300,3,FALSE),$B$11))</f>
        <v>Kretschmar-Ford, Corbin</v>
      </c>
      <c r="C337" s="27" t="str">
        <f>IF($A337="none",$B$10,IF($A337&lt;&gt;"",IF(VLOOKUP($A337,'Master List 2023'!$A$1:$O$300,4,FALSE)="","(no partner)",VLOOKUP($A337,'Master List 2023'!$A$1:$O$300,4,FALSE)),$B$11))</f>
        <v>Weiskittel, Leo</v>
      </c>
      <c r="D337" s="23" t="str">
        <f>IF($A337="none",$B$10,IF($A337&lt;&gt;"",VLOOKUP($A337,'Master List 2023'!$A$1:$O$300,5,FALSE),$B$11))</f>
        <v>Superfood for Superworms</v>
      </c>
      <c r="E337" s="23" t="str">
        <f>IF($A337="none",$B$10,IF($A337&lt;&gt;"",VLOOKUP($A337,'Master List 2023'!$A$1:$O$300,6,FALSE),$B$11))</f>
        <v>Kawartha Montessori School</v>
      </c>
      <c r="F337" s="53" t="s">
        <v>349</v>
      </c>
    </row>
    <row r="338" spans="1:6" x14ac:dyDescent="0.2">
      <c r="A338" s="2"/>
      <c r="B338" s="3"/>
      <c r="C338" s="3"/>
      <c r="D338" s="3"/>
      <c r="E338" s="3"/>
    </row>
    <row r="339" spans="1:6" ht="18" x14ac:dyDescent="0.2">
      <c r="A339" s="39" t="s">
        <v>421</v>
      </c>
      <c r="B339" s="39"/>
      <c r="C339" s="40"/>
      <c r="D339" s="40"/>
      <c r="E339" s="40"/>
    </row>
    <row r="340" spans="1:6" x14ac:dyDescent="0.2">
      <c r="A340" s="2" t="s">
        <v>369</v>
      </c>
      <c r="B340" s="2"/>
      <c r="C340" s="3"/>
      <c r="D340" s="3"/>
      <c r="E340" s="3"/>
      <c r="F340" s="62"/>
    </row>
    <row r="341" spans="1:6" x14ac:dyDescent="0.2">
      <c r="A341" s="2"/>
      <c r="B341" s="2"/>
      <c r="C341" s="3"/>
      <c r="D341" s="3"/>
      <c r="E341" s="3"/>
    </row>
    <row r="342" spans="1:6" ht="15.75" thickBot="1" x14ac:dyDescent="0.25">
      <c r="A342" s="65" t="s">
        <v>344</v>
      </c>
      <c r="B342" s="66" t="s">
        <v>2</v>
      </c>
      <c r="C342" s="66" t="s">
        <v>345</v>
      </c>
      <c r="D342" s="66" t="s">
        <v>346</v>
      </c>
      <c r="E342" s="66" t="s">
        <v>347</v>
      </c>
    </row>
    <row r="343" spans="1:6" ht="15.75" x14ac:dyDescent="0.2">
      <c r="A343" s="63" t="s">
        <v>422</v>
      </c>
      <c r="B343" s="3"/>
      <c r="C343" s="24"/>
      <c r="D343" s="3"/>
      <c r="E343" s="3"/>
    </row>
    <row r="344" spans="1:6" s="53" customFormat="1" ht="28.5" x14ac:dyDescent="0.2">
      <c r="A344" s="22">
        <v>5404</v>
      </c>
      <c r="B344" s="23" t="str">
        <f>IF($A344="none",$B$10,IF($A344&lt;&gt;"",VLOOKUP($A344,'Master List 2023'!$A$1:$O$300,3,FALSE),$B$11))</f>
        <v>Trefiak, Ava</v>
      </c>
      <c r="C344" s="27" t="str">
        <f>IF($A344="none",$B$10,IF($A344&lt;&gt;"",IF(VLOOKUP($A344,'Master List 2023'!$A$1:$O$300,4,FALSE)="","(no partner)",VLOOKUP($A344,'Master List 2023'!$A$1:$O$300,4,FALSE)),$B$11))</f>
        <v>(no partner)</v>
      </c>
      <c r="D344" s="23" t="str">
        <f>IF($A344="none",$B$10,IF($A344&lt;&gt;"",VLOOKUP($A344,'Master List 2023'!$A$1:$O$300,5,FALSE),$B$11))</f>
        <v>Biodiversity Impacts on Soil Quality</v>
      </c>
      <c r="E344" s="23" t="str">
        <f>IF($A344="none",$B$10,IF($A344&lt;&gt;"",VLOOKUP($A344,'Master List 2023'!$A$1:$O$300,6,FALSE),$B$11))</f>
        <v>East Northumberland Secondary School</v>
      </c>
      <c r="F344" s="53" t="s">
        <v>349</v>
      </c>
    </row>
    <row r="345" spans="1:6" x14ac:dyDescent="0.2">
      <c r="A345" s="5"/>
      <c r="B345" s="13"/>
      <c r="C345" s="13"/>
      <c r="D345" s="13"/>
      <c r="E345" s="13"/>
      <c r="F345" s="62"/>
    </row>
    <row r="346" spans="1:6" ht="18" x14ac:dyDescent="0.25">
      <c r="A346" s="157" t="s">
        <v>423</v>
      </c>
      <c r="B346" s="157"/>
      <c r="C346" s="157"/>
      <c r="D346" s="157"/>
      <c r="E346" s="157"/>
    </row>
    <row r="347" spans="1:6" x14ac:dyDescent="0.2">
      <c r="A347" s="3" t="s">
        <v>369</v>
      </c>
      <c r="B347" s="2"/>
      <c r="C347" s="3"/>
      <c r="D347" s="3"/>
      <c r="E347" s="3"/>
    </row>
    <row r="348" spans="1:6" x14ac:dyDescent="0.2">
      <c r="A348" s="3"/>
      <c r="B348" s="2"/>
      <c r="C348" s="3"/>
      <c r="D348" s="3"/>
      <c r="E348" s="3"/>
    </row>
    <row r="349" spans="1:6" ht="15.75" thickBot="1" x14ac:dyDescent="0.25">
      <c r="A349" s="65" t="s">
        <v>344</v>
      </c>
      <c r="B349" s="66" t="s">
        <v>2</v>
      </c>
      <c r="C349" s="66" t="s">
        <v>345</v>
      </c>
      <c r="D349" s="66" t="s">
        <v>346</v>
      </c>
      <c r="E349" s="66" t="s">
        <v>347</v>
      </c>
    </row>
    <row r="350" spans="1:6" s="53" customFormat="1" x14ac:dyDescent="0.25">
      <c r="A350" s="133">
        <v>3406</v>
      </c>
      <c r="B350" s="23" t="str">
        <f>IF($A350="none",$B$10,IF($A350&lt;&gt;"",VLOOKUP($A350,'Master List 2023'!$A$1:$O$300,3,FALSE),$B$11))</f>
        <v>Sehn, Ella</v>
      </c>
      <c r="C350" s="27" t="str">
        <f>IF($A350="none",$B$10,IF($A350&lt;&gt;"",IF(VLOOKUP($A350,'Master List 2023'!$A$1:$O$300,4,FALSE)="","(no partner)",VLOOKUP($A350,'Master List 2023'!$A$1:$O$300,4,FALSE)),$B$11))</f>
        <v>(no partner)</v>
      </c>
      <c r="D350" s="23" t="str">
        <f>IF($A350="none",$B$10,IF($A350&lt;&gt;"",VLOOKUP($A350,'Master List 2023'!$A$1:$O$300,5,FALSE),$B$11))</f>
        <v>Purifying Chlorinated Water with Carbon</v>
      </c>
      <c r="E350" s="23" t="str">
        <f>IF($A350="none",$B$10,IF($A350&lt;&gt;"",VLOOKUP($A350,'Master List 2023'!$A$1:$O$300,6,FALSE),$B$11))</f>
        <v>St. Catherine Elementary School</v>
      </c>
      <c r="F350" s="53" t="s">
        <v>349</v>
      </c>
    </row>
    <row r="351" spans="1:6" x14ac:dyDescent="0.2">
      <c r="A351" s="5"/>
      <c r="B351" s="13"/>
      <c r="C351" s="130"/>
      <c r="D351" s="131"/>
      <c r="E351" s="131"/>
    </row>
    <row r="352" spans="1:6" ht="18" x14ac:dyDescent="0.25">
      <c r="A352" s="42" t="s">
        <v>424</v>
      </c>
      <c r="B352" s="39"/>
      <c r="C352" s="40"/>
      <c r="D352" s="40"/>
      <c r="E352" s="40"/>
    </row>
    <row r="353" spans="1:6" x14ac:dyDescent="0.2">
      <c r="A353" s="2" t="s">
        <v>369</v>
      </c>
      <c r="B353" s="2"/>
      <c r="C353" s="3"/>
      <c r="D353" s="3"/>
      <c r="E353" s="3"/>
    </row>
    <row r="354" spans="1:6" x14ac:dyDescent="0.2">
      <c r="A354" s="2"/>
      <c r="B354" s="2"/>
      <c r="C354" s="3"/>
      <c r="D354" s="3"/>
      <c r="E354" s="3"/>
    </row>
    <row r="355" spans="1:6" ht="15.75" thickBot="1" x14ac:dyDescent="0.25">
      <c r="A355" s="49" t="s">
        <v>344</v>
      </c>
      <c r="B355" s="50" t="s">
        <v>2</v>
      </c>
      <c r="C355" s="50" t="s">
        <v>425</v>
      </c>
      <c r="D355" s="50" t="s">
        <v>346</v>
      </c>
      <c r="E355" s="50" t="s">
        <v>347</v>
      </c>
    </row>
    <row r="356" spans="1:6" s="53" customFormat="1" ht="14.25" x14ac:dyDescent="0.2">
      <c r="A356" s="17">
        <v>3406</v>
      </c>
      <c r="B356" s="18" t="str">
        <f>IF($A356="none",$B$10,IF($A356&lt;&gt;"",VLOOKUP($A356,'Master List 2023'!$A$1:$O$300,3,FALSE),$B$11))</f>
        <v>Sehn, Ella</v>
      </c>
      <c r="C356" s="27" t="str">
        <f>IF($A356="none",$B$10,IF($A356&lt;&gt;"",IF(VLOOKUP($A356,'Master List 2023'!$A$1:$O$300,4,FALSE)="","(no partner)",VLOOKUP($A356,'Master List 2023'!$A$1:$O$300,4,FALSE)),$B$11))</f>
        <v>(no partner)</v>
      </c>
      <c r="D356" s="18" t="str">
        <f>IF($A356="none",$B$10,IF($A356&lt;&gt;"",VLOOKUP($A356,'Master List 2023'!$A$1:$O$300,5,FALSE),$B$11))</f>
        <v>Purifying Chlorinated Water with Carbon</v>
      </c>
      <c r="E356" s="18" t="str">
        <f>IF($A356="none",$B$10,IF($A356&lt;&gt;"",VLOOKUP($A356,'Master List 2023'!$A$1:$O$300,6,FALSE),$B$11))</f>
        <v>St. Catherine Elementary School</v>
      </c>
      <c r="F356" s="53" t="s">
        <v>349</v>
      </c>
    </row>
    <row r="357" spans="1:6" x14ac:dyDescent="0.2">
      <c r="A357" s="2"/>
      <c r="B357" s="3"/>
      <c r="C357" s="3"/>
      <c r="D357" s="3"/>
      <c r="E357" s="3"/>
    </row>
    <row r="358" spans="1:6" ht="18" x14ac:dyDescent="0.2">
      <c r="A358" s="39" t="s">
        <v>426</v>
      </c>
      <c r="B358" s="39"/>
      <c r="C358" s="40"/>
      <c r="D358" s="40"/>
      <c r="E358" s="40"/>
    </row>
    <row r="359" spans="1:6" x14ac:dyDescent="0.2">
      <c r="A359" s="2" t="s">
        <v>369</v>
      </c>
      <c r="B359" s="2"/>
      <c r="C359" s="3"/>
      <c r="D359" s="3"/>
      <c r="E359" s="3"/>
    </row>
    <row r="360" spans="1:6" x14ac:dyDescent="0.2">
      <c r="A360" s="2"/>
      <c r="B360" s="2"/>
      <c r="C360" s="3"/>
      <c r="D360" s="3"/>
      <c r="E360" s="3"/>
    </row>
    <row r="361" spans="1:6" ht="15.75" thickBot="1" x14ac:dyDescent="0.25">
      <c r="A361" s="65" t="s">
        <v>344</v>
      </c>
      <c r="B361" s="66" t="s">
        <v>2</v>
      </c>
      <c r="C361" s="66" t="s">
        <v>345</v>
      </c>
      <c r="D361" s="66" t="s">
        <v>346</v>
      </c>
      <c r="E361" s="66" t="s">
        <v>347</v>
      </c>
    </row>
    <row r="362" spans="1:6" ht="15.75" x14ac:dyDescent="0.2">
      <c r="A362" s="16" t="s">
        <v>427</v>
      </c>
      <c r="B362" s="2"/>
      <c r="C362" s="24"/>
      <c r="D362" s="3"/>
      <c r="E362" s="3"/>
    </row>
    <row r="363" spans="1:6" s="53" customFormat="1" ht="28.5" x14ac:dyDescent="0.2">
      <c r="A363" s="22">
        <v>3504</v>
      </c>
      <c r="B363" s="23" t="str">
        <f>IF($A363="none",$B$10,IF($A363&lt;&gt;"",VLOOKUP($A363,'Master List 2023'!$A$1:$O$300,3,FALSE),$B$11))</f>
        <v>Kemsley, Ella</v>
      </c>
      <c r="C363" s="27" t="str">
        <f>IF($A363="none",$B$10,IF($A363&lt;&gt;"",IF(VLOOKUP($A363,'Master List 2023'!$A$1:$O$300,4,FALSE)="","(no partner)",VLOOKUP($A363,'Master List 2023'!$A$1:$O$300,4,FALSE)),$B$11))</f>
        <v>(no partner)</v>
      </c>
      <c r="D363" s="23" t="str">
        <f>IF($A363="none",$B$10,IF($A363&lt;&gt;"",VLOOKUP($A363,'Master List 2023'!$A$1:$O$300,5,FALSE),$B$11))</f>
        <v>Effective Hand Hygiene</v>
      </c>
      <c r="E363" s="23" t="str">
        <f>IF($A363="none",$B$10,IF($A363&lt;&gt;"",VLOOKUP($A363,'Master List 2023'!$A$1:$O$300,6,FALSE),$B$11))</f>
        <v>Children's Montessori &amp; Preparatory School</v>
      </c>
      <c r="F363" s="53" t="s">
        <v>349</v>
      </c>
    </row>
    <row r="364" spans="1:6" x14ac:dyDescent="0.2">
      <c r="A364" s="2"/>
      <c r="B364" s="2"/>
      <c r="C364" s="24"/>
      <c r="D364" s="3"/>
      <c r="E364" s="3"/>
    </row>
    <row r="365" spans="1:6" ht="15.75" x14ac:dyDescent="0.2">
      <c r="A365" s="16" t="s">
        <v>413</v>
      </c>
      <c r="B365" s="2"/>
      <c r="C365" s="24"/>
      <c r="D365" s="3"/>
      <c r="E365" s="3"/>
    </row>
    <row r="366" spans="1:6" s="53" customFormat="1" ht="14.25" x14ac:dyDescent="0.2">
      <c r="A366" s="22">
        <v>4502</v>
      </c>
      <c r="B366" s="23" t="str">
        <f>IF($A366="none",$B$10,IF($A366&lt;&gt;"",VLOOKUP($A366,'Master List 2023'!$A$1:$O$300,3,FALSE),$B$11))</f>
        <v>Doherty, Kara</v>
      </c>
      <c r="C366" s="27" t="str">
        <f>IF($A366="none",$B$10,IF($A366&lt;&gt;"",IF(VLOOKUP($A366,'Master List 2023'!$A$1:$O$300,4,FALSE)="","(no partner)",VLOOKUP($A366,'Master List 2023'!$A$1:$O$300,4,FALSE)),$B$11))</f>
        <v>(no partner)</v>
      </c>
      <c r="D366" s="23" t="str">
        <f>IF($A366="none",$B$10,IF($A366&lt;&gt;"",VLOOKUP($A366,'Master List 2023'!$A$1:$O$300,5,FALSE),$B$11))</f>
        <v>Science of Pain</v>
      </c>
      <c r="E366" s="23" t="str">
        <f>IF($A366="none",$B$10,IF($A366&lt;&gt;"",VLOOKUP($A366,'Master List 2023'!$A$1:$O$300,6,FALSE),$B$11))</f>
        <v>Holy Cross Secondary School</v>
      </c>
      <c r="F366" s="53" t="s">
        <v>349</v>
      </c>
    </row>
    <row r="367" spans="1:6" x14ac:dyDescent="0.2">
      <c r="A367" s="5"/>
      <c r="B367" s="13"/>
      <c r="C367" s="130"/>
      <c r="D367" s="131"/>
      <c r="E367" s="131"/>
    </row>
    <row r="368" spans="1:6" ht="18" x14ac:dyDescent="0.2">
      <c r="A368" s="39" t="s">
        <v>428</v>
      </c>
      <c r="B368" s="39"/>
      <c r="C368" s="40"/>
      <c r="D368" s="40"/>
      <c r="E368" s="40"/>
    </row>
    <row r="369" spans="1:6" x14ac:dyDescent="0.2">
      <c r="A369" s="2" t="s">
        <v>369</v>
      </c>
      <c r="B369" s="2"/>
      <c r="C369" s="3"/>
      <c r="D369" s="3"/>
      <c r="E369" s="3"/>
    </row>
    <row r="370" spans="1:6" x14ac:dyDescent="0.2">
      <c r="A370" s="2"/>
      <c r="B370" s="2"/>
      <c r="C370" s="3"/>
      <c r="D370" s="3"/>
      <c r="E370" s="3"/>
    </row>
    <row r="371" spans="1:6" ht="15.75" thickBot="1" x14ac:dyDescent="0.25">
      <c r="A371" s="65" t="s">
        <v>344</v>
      </c>
      <c r="B371" s="66" t="s">
        <v>2</v>
      </c>
      <c r="C371" s="66" t="s">
        <v>345</v>
      </c>
      <c r="D371" s="66" t="s">
        <v>346</v>
      </c>
      <c r="E371" s="66" t="s">
        <v>347</v>
      </c>
    </row>
    <row r="372" spans="1:6" s="53" customFormat="1" ht="28.5" x14ac:dyDescent="0.2">
      <c r="A372" s="17">
        <v>5401</v>
      </c>
      <c r="B372" s="18" t="str">
        <f>IF($A372="none",$B$10,IF($A372&lt;&gt;"",VLOOKUP($A372,'Master List 2023'!$A$1:$O$300,3,FALSE),$B$11))</f>
        <v>De Luca, Elena</v>
      </c>
      <c r="C372" s="27" t="str">
        <f>IF($A372="none",$B$10,IF($A372&lt;&gt;"",IF(VLOOKUP($A372,'Master List 2023'!$A$1:$O$300,4,FALSE)="","(no partner)",VLOOKUP($A372,'Master List 2023'!$A$1:$O$300,4,FALSE)),$B$11))</f>
        <v>Bennett, Nate</v>
      </c>
      <c r="D372" s="18" t="str">
        <f>IF($A372="none",$B$10,IF($A372&lt;&gt;"",VLOOKUP($A372,'Master List 2023'!$A$1:$O$300,5,FALSE),$B$11))</f>
        <v>ENSS Recycles?</v>
      </c>
      <c r="E372" s="18" t="str">
        <f>IF($A372="none",$B$10,IF($A372&lt;&gt;"",VLOOKUP($A372,'Master List 2023'!$A$1:$O$300,6,FALSE),$B$11))</f>
        <v>East Northumberland Secondary School</v>
      </c>
      <c r="F372" s="53" t="s">
        <v>349</v>
      </c>
    </row>
    <row r="373" spans="1:6" x14ac:dyDescent="0.2">
      <c r="A373" s="2"/>
      <c r="B373" s="3"/>
      <c r="C373" s="3"/>
      <c r="D373" s="3"/>
      <c r="E373" s="3"/>
    </row>
    <row r="374" spans="1:6" ht="18" x14ac:dyDescent="0.2">
      <c r="A374" s="39" t="s">
        <v>429</v>
      </c>
      <c r="B374" s="39"/>
      <c r="C374" s="40"/>
      <c r="D374" s="40"/>
      <c r="E374" s="40"/>
    </row>
    <row r="375" spans="1:6" x14ac:dyDescent="0.2">
      <c r="A375" s="2" t="s">
        <v>369</v>
      </c>
      <c r="B375" s="2" t="s">
        <v>430</v>
      </c>
      <c r="C375" s="3"/>
      <c r="D375" s="3"/>
      <c r="E375" s="3"/>
    </row>
    <row r="376" spans="1:6" x14ac:dyDescent="0.2">
      <c r="A376" s="2"/>
      <c r="B376" s="2"/>
      <c r="C376" s="3"/>
      <c r="D376" s="3"/>
      <c r="E376" s="3"/>
    </row>
    <row r="377" spans="1:6" ht="15.75" thickBot="1" x14ac:dyDescent="0.25">
      <c r="A377" s="65" t="s">
        <v>344</v>
      </c>
      <c r="B377" s="66" t="s">
        <v>2</v>
      </c>
      <c r="C377" s="66" t="s">
        <v>345</v>
      </c>
      <c r="D377" s="66" t="s">
        <v>346</v>
      </c>
      <c r="E377" s="66" t="s">
        <v>347</v>
      </c>
    </row>
    <row r="378" spans="1:6" s="53" customFormat="1" ht="14.25" x14ac:dyDescent="0.2">
      <c r="A378" s="17">
        <v>3406</v>
      </c>
      <c r="B378" s="18" t="str">
        <f>IF($A378="none",$B$10,IF($A378&lt;&gt;"",VLOOKUP($A378,'Master List 2023'!$A$1:$O$300,3,FALSE),$B$11))</f>
        <v>Sehn, Ella</v>
      </c>
      <c r="C378" s="27" t="str">
        <f>IF($A378="none",$B$10,IF($A378&lt;&gt;"",IF(VLOOKUP($A378,'Master List 2023'!$A$1:$O$300,4,FALSE)="","(no partner)",VLOOKUP($A378,'Master List 2023'!$A$1:$O$300,4,FALSE)),$B$11))</f>
        <v>(no partner)</v>
      </c>
      <c r="D378" s="18" t="str">
        <f>IF($A378="none",$B$10,IF($A378&lt;&gt;"",VLOOKUP($A378,'Master List 2023'!$A$1:$O$300,5,FALSE),$B$11))</f>
        <v>Purifying Chlorinated Water with Carbon</v>
      </c>
      <c r="E378" s="18" t="str">
        <f>IF($A378="none",$B$10,IF($A378&lt;&gt;"",VLOOKUP($A378,'Master List 2023'!$A$1:$O$300,6,FALSE),$B$11))</f>
        <v>St. Catherine Elementary School</v>
      </c>
    </row>
    <row r="379" spans="1:6" x14ac:dyDescent="0.2">
      <c r="A379" s="2"/>
      <c r="B379" s="3"/>
      <c r="C379" s="3"/>
      <c r="D379" s="3"/>
      <c r="E379" s="3"/>
    </row>
    <row r="380" spans="1:6" ht="18" x14ac:dyDescent="0.25">
      <c r="A380" s="157" t="s">
        <v>431</v>
      </c>
      <c r="B380" s="157"/>
      <c r="C380" s="157"/>
      <c r="D380" s="157"/>
      <c r="E380" s="157"/>
    </row>
    <row r="381" spans="1:6" x14ac:dyDescent="0.2">
      <c r="A381" s="3" t="s">
        <v>369</v>
      </c>
      <c r="B381" s="2"/>
      <c r="C381" s="3"/>
      <c r="D381" s="3"/>
      <c r="E381" s="3"/>
    </row>
    <row r="382" spans="1:6" x14ac:dyDescent="0.2">
      <c r="A382" s="3"/>
      <c r="B382" s="2"/>
      <c r="C382" s="3"/>
      <c r="D382" s="3"/>
      <c r="E382" s="3"/>
    </row>
    <row r="383" spans="1:6" ht="15.75" thickBot="1" x14ac:dyDescent="0.25">
      <c r="A383" s="65" t="s">
        <v>344</v>
      </c>
      <c r="B383" s="66" t="s">
        <v>2</v>
      </c>
      <c r="C383" s="66" t="s">
        <v>345</v>
      </c>
      <c r="D383" s="66" t="s">
        <v>346</v>
      </c>
      <c r="E383" s="66" t="s">
        <v>347</v>
      </c>
    </row>
    <row r="384" spans="1:6" s="53" customFormat="1" ht="15.75" customHeight="1" x14ac:dyDescent="0.2">
      <c r="A384" s="135">
        <v>2214</v>
      </c>
      <c r="B384" s="23" t="str">
        <f>IF($A384="none",$B$10,IF($A384&lt;&gt;"",VLOOKUP($A384,'Master List 2023'!$A$1:$O$300,3,FALSE),$B$11))</f>
        <v>Sehn, Claire</v>
      </c>
      <c r="C384" s="27" t="str">
        <f>IF($A384="none",$B$10,IF($A384&lt;&gt;"",IF(VLOOKUP($A384,'Master List 2023'!$A$1:$O$300,4,FALSE)="","(no partner)",VLOOKUP($A384,'Master List 2023'!$A$1:$O$300,4,FALSE)),$B$11))</f>
        <v>(no partner)</v>
      </c>
      <c r="D384" s="23" t="str">
        <f>IF($A384="none",$B$10,IF($A384&lt;&gt;"",VLOOKUP($A384,'Master List 2023'!$A$1:$O$300,5,FALSE),$B$11))</f>
        <v>Gray is the New Green: Reusing Gray Water to Grow Plants</v>
      </c>
      <c r="E384" s="23" t="str">
        <f>IF($A384="none",$B$10,IF($A384&lt;&gt;"",VLOOKUP($A384,'Master List 2023'!$A$1:$O$300,6,FALSE),$B$11))</f>
        <v>St. Catherine Elementary School</v>
      </c>
      <c r="F384" s="134" t="s">
        <v>349</v>
      </c>
    </row>
    <row r="385" spans="1:6" ht="18.75" x14ac:dyDescent="0.3">
      <c r="A385" s="107"/>
      <c r="B385" s="13"/>
      <c r="C385" s="130"/>
      <c r="D385" s="131"/>
      <c r="E385" s="131"/>
      <c r="F385" s="62"/>
    </row>
    <row r="386" spans="1:6" ht="18" x14ac:dyDescent="0.2">
      <c r="A386" s="39" t="s">
        <v>432</v>
      </c>
      <c r="B386" s="39"/>
      <c r="C386" s="40"/>
      <c r="D386" s="40"/>
      <c r="E386" s="40"/>
    </row>
    <row r="387" spans="1:6" x14ac:dyDescent="0.2">
      <c r="A387" s="2" t="s">
        <v>369</v>
      </c>
      <c r="B387" s="2"/>
      <c r="C387" s="3"/>
      <c r="D387" s="3"/>
      <c r="E387" s="3"/>
    </row>
    <row r="388" spans="1:6" x14ac:dyDescent="0.2">
      <c r="A388" s="2"/>
      <c r="B388" s="2"/>
      <c r="C388" s="3"/>
      <c r="D388" s="3"/>
      <c r="E388" s="3"/>
    </row>
    <row r="389" spans="1:6" ht="15.75" thickBot="1" x14ac:dyDescent="0.25">
      <c r="A389" s="65" t="s">
        <v>344</v>
      </c>
      <c r="B389" s="66" t="s">
        <v>2</v>
      </c>
      <c r="C389" s="66" t="s">
        <v>345</v>
      </c>
      <c r="D389" s="66" t="s">
        <v>346</v>
      </c>
      <c r="E389" s="66" t="s">
        <v>347</v>
      </c>
    </row>
    <row r="390" spans="1:6" s="53" customFormat="1" ht="14.25" x14ac:dyDescent="0.2">
      <c r="A390" s="17">
        <v>3402</v>
      </c>
      <c r="B390" s="18" t="str">
        <f>IF($A390="none",$B$10,IF($A390&lt;&gt;"",VLOOKUP($A390,'Master List 2023'!$A$1:$O$300,3,FALSE),$B$11))</f>
        <v>Kretschmar-Ford, Corbin</v>
      </c>
      <c r="C390" s="27" t="str">
        <f>IF($A390="none",$B$10,IF($A390&lt;&gt;"",IF(VLOOKUP($A390,'Master List 2023'!$A$1:$O$300,4,FALSE)="","(no partner)",VLOOKUP($A390,'Master List 2023'!$A$1:$O$300,4,FALSE)),$B$11))</f>
        <v>Weiskittel, Leo</v>
      </c>
      <c r="D390" s="18" t="str">
        <f>IF($A390="none",$B$10,IF($A390&lt;&gt;"",VLOOKUP($A390,'Master List 2023'!$A$1:$O$300,5,FALSE),$B$11))</f>
        <v>Superfood for Superworms</v>
      </c>
      <c r="E390" s="18" t="str">
        <f>IF($A390="none",$B$10,IF($A390&lt;&gt;"",VLOOKUP($A390,'Master List 2023'!$A$1:$O$300,6,FALSE),$B$11))</f>
        <v>Kawartha Montessori School</v>
      </c>
      <c r="F390" s="53" t="s">
        <v>349</v>
      </c>
    </row>
    <row r="391" spans="1:6" x14ac:dyDescent="0.2">
      <c r="A391" s="2"/>
      <c r="B391" s="3"/>
      <c r="C391" s="3"/>
      <c r="D391" s="3"/>
      <c r="E391" s="3"/>
    </row>
    <row r="392" spans="1:6" ht="18" x14ac:dyDescent="0.2">
      <c r="A392" s="39" t="s">
        <v>433</v>
      </c>
      <c r="B392" s="39"/>
      <c r="C392" s="40"/>
      <c r="D392" s="40"/>
      <c r="E392" s="40"/>
    </row>
    <row r="393" spans="1:6" x14ac:dyDescent="0.2">
      <c r="A393" s="2" t="s">
        <v>369</v>
      </c>
      <c r="B393" s="2"/>
      <c r="C393" s="3"/>
      <c r="D393" s="3"/>
      <c r="E393" s="3"/>
    </row>
    <row r="394" spans="1:6" x14ac:dyDescent="0.2">
      <c r="A394" s="2"/>
      <c r="B394" s="2"/>
      <c r="C394" s="3"/>
      <c r="D394" s="3"/>
      <c r="E394" s="3"/>
    </row>
    <row r="395" spans="1:6" ht="15.75" thickBot="1" x14ac:dyDescent="0.25">
      <c r="A395" s="65" t="s">
        <v>344</v>
      </c>
      <c r="B395" s="66" t="s">
        <v>2</v>
      </c>
      <c r="C395" s="66" t="s">
        <v>345</v>
      </c>
      <c r="D395" s="66" t="s">
        <v>346</v>
      </c>
      <c r="E395" s="66" t="s">
        <v>347</v>
      </c>
    </row>
    <row r="396" spans="1:6" s="53" customFormat="1" ht="18.75" x14ac:dyDescent="0.3">
      <c r="A396" s="107">
        <v>3602</v>
      </c>
      <c r="B396" s="18" t="str">
        <f>IF($A396="none",$B$10,IF($A396&lt;&gt;"",VLOOKUP($A396,'Master List 2023'!$A$1:$O$300,3,FALSE),$B$11))</f>
        <v>Carter Phillips, Zackary</v>
      </c>
      <c r="C396" s="27" t="str">
        <f>IF($A396="none",$B$10,IF($A396&lt;&gt;"",IF(VLOOKUP($A396,'Master List 2023'!$A$1:$O$300,4,FALSE)="","(no partner)",VLOOKUP($A396,'Master List 2023'!$A$1:$O$300,4,FALSE)),$B$11))</f>
        <v>(no partner)</v>
      </c>
      <c r="D396" s="18" t="str">
        <f>IF($A396="none",$B$10,IF($A396&lt;&gt;"",VLOOKUP($A396,'Master List 2023'!$A$1:$O$300,5,FALSE),$B$11))</f>
        <v>Simple Sun Tracking Solar Panels</v>
      </c>
      <c r="E396" s="18" t="str">
        <f>IF($A396="none",$B$10,IF($A396&lt;&gt;"",VLOOKUP($A396,'Master List 2023'!$A$1:$O$300,6,FALSE),$B$11))</f>
        <v>St. Elizabeth School</v>
      </c>
      <c r="F396" s="53" t="s">
        <v>349</v>
      </c>
    </row>
    <row r="397" spans="1:6" x14ac:dyDescent="0.2">
      <c r="A397" s="5"/>
      <c r="B397" s="13"/>
      <c r="C397" s="130"/>
      <c r="D397" s="131"/>
      <c r="E397" s="131"/>
    </row>
    <row r="398" spans="1:6" ht="18" x14ac:dyDescent="0.2">
      <c r="A398" s="39" t="s">
        <v>434</v>
      </c>
      <c r="B398" s="39"/>
      <c r="C398" s="40"/>
      <c r="D398" s="40"/>
      <c r="E398" s="40"/>
    </row>
    <row r="399" spans="1:6" x14ac:dyDescent="0.2">
      <c r="A399" s="2" t="s">
        <v>369</v>
      </c>
      <c r="B399" s="2"/>
      <c r="C399" s="3"/>
      <c r="D399" s="3"/>
      <c r="E399" s="3"/>
    </row>
    <row r="400" spans="1:6" x14ac:dyDescent="0.2">
      <c r="A400" s="2"/>
      <c r="B400" s="2"/>
      <c r="C400" s="3"/>
      <c r="D400" s="3"/>
      <c r="E400" s="3"/>
    </row>
    <row r="401" spans="1:6" ht="15.75" thickBot="1" x14ac:dyDescent="0.25">
      <c r="A401" s="65" t="s">
        <v>344</v>
      </c>
      <c r="B401" s="66" t="s">
        <v>2</v>
      </c>
      <c r="C401" s="66" t="s">
        <v>345</v>
      </c>
      <c r="D401" s="66" t="s">
        <v>346</v>
      </c>
      <c r="E401" s="66" t="s">
        <v>347</v>
      </c>
    </row>
    <row r="402" spans="1:6" s="53" customFormat="1" ht="14.25" x14ac:dyDescent="0.2">
      <c r="A402" s="17">
        <v>3602</v>
      </c>
      <c r="B402" s="18" t="str">
        <f>IF($A402="none",$B$10,IF($A402&lt;&gt;"",VLOOKUP($A402,'Master List 2023'!$A$1:$O$300,3,FALSE),$B$11))</f>
        <v>Carter Phillips, Zackary</v>
      </c>
      <c r="C402" s="27" t="str">
        <f>IF($A402="none",$B$10,IF($A402&lt;&gt;"",IF(VLOOKUP($A402,'Master List 2023'!$A$1:$O$300,4,FALSE)="","(no partner)",VLOOKUP($A402,'Master List 2023'!$A$1:$O$300,4,FALSE)),$B$11))</f>
        <v>(no partner)</v>
      </c>
      <c r="D402" s="18" t="str">
        <f>IF($A402="none",$B$10,IF($A402&lt;&gt;"",VLOOKUP($A402,'Master List 2023'!$A$1:$O$300,5,FALSE),$B$11))</f>
        <v>Simple Sun Tracking Solar Panels</v>
      </c>
      <c r="E402" s="18" t="str">
        <f>IF($A402="none",$B$10,IF($A402&lt;&gt;"",VLOOKUP($A402,'Master List 2023'!$A$1:$O$300,6,FALSE),$B$11))</f>
        <v>St. Elizabeth School</v>
      </c>
      <c r="F402" s="53" t="s">
        <v>349</v>
      </c>
    </row>
    <row r="403" spans="1:6" x14ac:dyDescent="0.2">
      <c r="A403" s="5"/>
      <c r="B403" s="13"/>
      <c r="C403" s="130"/>
      <c r="D403" s="131"/>
      <c r="E403" s="131"/>
    </row>
    <row r="404" spans="1:6" ht="18" x14ac:dyDescent="0.2">
      <c r="A404" s="39" t="s">
        <v>435</v>
      </c>
      <c r="B404" s="39"/>
      <c r="C404" s="40"/>
      <c r="D404" s="40"/>
      <c r="E404" s="40"/>
    </row>
    <row r="405" spans="1:6" x14ac:dyDescent="0.2">
      <c r="A405" s="2" t="s">
        <v>369</v>
      </c>
      <c r="B405" s="2"/>
      <c r="C405" s="3"/>
      <c r="D405" s="3"/>
      <c r="E405" s="3"/>
    </row>
    <row r="406" spans="1:6" x14ac:dyDescent="0.2">
      <c r="A406" s="2"/>
      <c r="B406" s="2"/>
      <c r="C406" s="3"/>
      <c r="D406" s="3"/>
      <c r="E406" s="3"/>
    </row>
    <row r="407" spans="1:6" ht="15.75" thickBot="1" x14ac:dyDescent="0.25">
      <c r="A407" s="65" t="s">
        <v>344</v>
      </c>
      <c r="B407" s="66" t="s">
        <v>2</v>
      </c>
      <c r="C407" s="66" t="s">
        <v>345</v>
      </c>
      <c r="D407" s="66" t="s">
        <v>346</v>
      </c>
      <c r="E407" s="66" t="s">
        <v>347</v>
      </c>
    </row>
    <row r="408" spans="1:6" s="53" customFormat="1" ht="14.25" x14ac:dyDescent="0.2">
      <c r="A408" s="17">
        <v>3602</v>
      </c>
      <c r="B408" s="18" t="str">
        <f>IF($A408="none",$B$10,IF($A408&lt;&gt;"",VLOOKUP($A408,'Master List 2023'!$A$1:$O$300,3,FALSE),$B$11))</f>
        <v>Carter Phillips, Zackary</v>
      </c>
      <c r="C408" s="27" t="str">
        <f>IF($A408="none",$B$10,IF($A408&lt;&gt;"",IF(VLOOKUP($A408,'Master List 2023'!$A$1:$O$300,4,FALSE)="","(no partner)",VLOOKUP($A408,'Master List 2023'!$A$1:$O$300,4,FALSE)),$B$11))</f>
        <v>(no partner)</v>
      </c>
      <c r="D408" s="18" t="str">
        <f>IF($A408="none",$B$10,IF($A408&lt;&gt;"",VLOOKUP($A408,'Master List 2023'!$A$1:$O$300,5,FALSE),$B$11))</f>
        <v>Simple Sun Tracking Solar Panels</v>
      </c>
      <c r="E408" s="18" t="str">
        <f>IF($A408="none",$B$10,IF($A408&lt;&gt;"",VLOOKUP($A408,'Master List 2023'!$A$1:$O$300,6,FALSE),$B$11))</f>
        <v>St. Elizabeth School</v>
      </c>
      <c r="F408" s="53" t="s">
        <v>349</v>
      </c>
    </row>
    <row r="409" spans="1:6" x14ac:dyDescent="0.2">
      <c r="A409" s="5"/>
      <c r="B409" s="13"/>
      <c r="C409" s="130"/>
      <c r="D409" s="131"/>
      <c r="E409" s="131"/>
    </row>
    <row r="410" spans="1:6" ht="18" x14ac:dyDescent="0.2">
      <c r="A410" s="39" t="s">
        <v>436</v>
      </c>
      <c r="B410" s="39"/>
      <c r="C410" s="40"/>
      <c r="D410" s="40"/>
      <c r="E410" s="40"/>
    </row>
    <row r="411" spans="1:6" x14ac:dyDescent="0.2">
      <c r="A411" s="2" t="s">
        <v>369</v>
      </c>
      <c r="B411" s="2"/>
      <c r="C411" s="3"/>
      <c r="D411" s="3"/>
      <c r="E411" s="3"/>
    </row>
    <row r="412" spans="1:6" x14ac:dyDescent="0.2">
      <c r="A412" s="2"/>
      <c r="B412" s="2"/>
      <c r="C412" s="3"/>
      <c r="D412" s="3"/>
      <c r="E412" s="3"/>
    </row>
    <row r="413" spans="1:6" ht="15.75" thickBot="1" x14ac:dyDescent="0.25">
      <c r="A413" s="65" t="s">
        <v>344</v>
      </c>
      <c r="B413" s="66" t="s">
        <v>2</v>
      </c>
      <c r="C413" s="66" t="s">
        <v>345</v>
      </c>
      <c r="D413" s="66" t="s">
        <v>346</v>
      </c>
      <c r="E413" s="66" t="s">
        <v>347</v>
      </c>
    </row>
    <row r="414" spans="1:6" ht="15.75" x14ac:dyDescent="0.2">
      <c r="A414" s="132" t="s">
        <v>437</v>
      </c>
      <c r="B414" s="3"/>
      <c r="C414" s="24"/>
      <c r="D414" s="3"/>
      <c r="E414" s="3"/>
      <c r="F414" s="62"/>
    </row>
    <row r="415" spans="1:6" s="121" customFormat="1" ht="14.25" x14ac:dyDescent="0.2">
      <c r="A415" s="148">
        <v>3406</v>
      </c>
      <c r="B415" s="149" t="str">
        <f>IF($A415="none",$B$10,IF($A415&lt;&gt;"",VLOOKUP($A415,'Master List 2023'!$A$1:$O$300,3,FALSE),$B$11))</f>
        <v>Sehn, Ella</v>
      </c>
      <c r="C415" s="119" t="str">
        <f>IF($A415="none",$B$10,IF($A415&lt;&gt;"",IF(VLOOKUP($A415,'Master List 2023'!$A$1:$O$300,4,FALSE)="","(no partner)",VLOOKUP($A415,'Master List 2023'!$A$1:$O$300,4,FALSE)),$B$11))</f>
        <v>(no partner)</v>
      </c>
      <c r="D415" s="149" t="str">
        <f>IF($A415="none",$B$10,IF($A415&lt;&gt;"",VLOOKUP($A415,'Master List 2023'!$A$1:$O$300,5,FALSE),$B$11))</f>
        <v>Purifying Chlorinated Water with Carbon</v>
      </c>
      <c r="E415" s="149" t="str">
        <f>IF($A415="none",$B$10,IF($A415&lt;&gt;"",VLOOKUP($A415,'Master List 2023'!$A$1:$O$300,6,FALSE),$B$11))</f>
        <v>St. Catherine Elementary School</v>
      </c>
      <c r="F415" s="121" t="s">
        <v>349</v>
      </c>
    </row>
    <row r="416" spans="1:6" x14ac:dyDescent="0.2">
      <c r="A416" s="2"/>
      <c r="B416" s="3"/>
      <c r="C416" s="24"/>
      <c r="D416" s="3"/>
      <c r="E416" s="3"/>
    </row>
    <row r="417" spans="1:6" ht="15.75" x14ac:dyDescent="0.2">
      <c r="A417" s="132" t="s">
        <v>438</v>
      </c>
      <c r="B417" s="3"/>
      <c r="C417" s="24"/>
      <c r="D417" s="3"/>
      <c r="E417" s="3"/>
    </row>
    <row r="418" spans="1:6" s="53" customFormat="1" ht="14.25" x14ac:dyDescent="0.2">
      <c r="A418" s="22">
        <v>3402</v>
      </c>
      <c r="B418" s="23" t="str">
        <f>IF($A418="none",$B$10,IF($A418&lt;&gt;"",VLOOKUP($A418,'Master List 2023'!$A$1:$O$300,3,FALSE),$B$11))</f>
        <v>Kretschmar-Ford, Corbin</v>
      </c>
      <c r="C418" s="27" t="str">
        <f>IF($A418="none",$B$10,IF($A418&lt;&gt;"",IF(VLOOKUP($A418,'Master List 2023'!$A$1:$O$300,4,FALSE)="","(no partner)",VLOOKUP($A418,'Master List 2023'!$A$1:$O$300,4,FALSE)),$B$11))</f>
        <v>Weiskittel, Leo</v>
      </c>
      <c r="D418" s="23" t="str">
        <f>IF($A418="none",$B$10,IF($A418&lt;&gt;"",VLOOKUP($A418,'Master List 2023'!$A$1:$O$300,5,FALSE),$B$11))</f>
        <v>Superfood for Superworms</v>
      </c>
      <c r="E418" s="23" t="str">
        <f>IF($A418="none",$B$10,IF($A418&lt;&gt;"",VLOOKUP($A418,'Master List 2023'!$A$1:$O$300,6,FALSE),$B$11))</f>
        <v>Kawartha Montessori School</v>
      </c>
      <c r="F418" s="53" t="s">
        <v>349</v>
      </c>
    </row>
    <row r="419" spans="1:6" x14ac:dyDescent="0.2">
      <c r="A419" s="5"/>
      <c r="B419" s="13"/>
      <c r="C419" s="130"/>
      <c r="D419" s="131"/>
      <c r="E419" s="131"/>
    </row>
    <row r="420" spans="1:6" ht="18" x14ac:dyDescent="0.2">
      <c r="A420" s="39" t="s">
        <v>439</v>
      </c>
      <c r="B420" s="39"/>
      <c r="C420" s="40"/>
      <c r="D420" s="40"/>
      <c r="E420" s="40"/>
    </row>
    <row r="421" spans="1:6" x14ac:dyDescent="0.2">
      <c r="A421" s="2" t="s">
        <v>369</v>
      </c>
      <c r="B421" s="2"/>
      <c r="C421" s="3"/>
      <c r="D421" s="3"/>
      <c r="E421" s="3"/>
    </row>
    <row r="422" spans="1:6" x14ac:dyDescent="0.2">
      <c r="A422" s="2"/>
      <c r="B422" s="2"/>
      <c r="C422" s="3"/>
      <c r="D422" s="3"/>
      <c r="E422" s="3"/>
    </row>
    <row r="423" spans="1:6" ht="15.75" thickBot="1" x14ac:dyDescent="0.25">
      <c r="A423" s="65" t="s">
        <v>344</v>
      </c>
      <c r="B423" s="66" t="s">
        <v>2</v>
      </c>
      <c r="C423" s="66" t="s">
        <v>345</v>
      </c>
      <c r="D423" s="66" t="s">
        <v>346</v>
      </c>
      <c r="E423" s="66" t="s">
        <v>347</v>
      </c>
    </row>
    <row r="424" spans="1:6" ht="15.75" x14ac:dyDescent="0.2">
      <c r="A424" s="132" t="s">
        <v>437</v>
      </c>
      <c r="B424" s="3"/>
      <c r="C424" s="24"/>
      <c r="D424" s="3"/>
      <c r="E424" s="3"/>
      <c r="F424" s="62"/>
    </row>
    <row r="425" spans="1:6" s="121" customFormat="1" ht="14.25" x14ac:dyDescent="0.2">
      <c r="A425" s="148">
        <v>3602</v>
      </c>
      <c r="B425" s="149" t="str">
        <f>IF($A425="none",$B$10,IF($A425&lt;&gt;"",VLOOKUP($A425,'Master List 2023'!$A$1:$O$300,3,FALSE),$B$11))</f>
        <v>Carter Phillips, Zackary</v>
      </c>
      <c r="C425" s="119" t="str">
        <f>IF($A425="none",$B$10,IF($A425&lt;&gt;"",IF(VLOOKUP($A425,'Master List 2023'!$A$1:$O$300,4,FALSE)="","(no partner)",VLOOKUP($A425,'Master List 2023'!$A$1:$O$300,4,FALSE)),$B$11))</f>
        <v>(no partner)</v>
      </c>
      <c r="D425" s="149" t="str">
        <f>IF($A425="none",$B$10,IF($A425&lt;&gt;"",VLOOKUP($A425,'Master List 2023'!$A$1:$O$300,5,FALSE),$B$11))</f>
        <v>Simple Sun Tracking Solar Panels</v>
      </c>
      <c r="E425" s="149" t="str">
        <f>IF($A425="none",$B$10,IF($A425&lt;&gt;"",VLOOKUP($A425,'Master List 2023'!$A$1:$O$300,6,FALSE),$B$11))</f>
        <v>St. Elizabeth School</v>
      </c>
      <c r="F425" s="121" t="s">
        <v>349</v>
      </c>
    </row>
    <row r="426" spans="1:6" x14ac:dyDescent="0.2">
      <c r="A426" s="2"/>
      <c r="B426" s="3"/>
      <c r="C426" s="24"/>
      <c r="D426" s="3"/>
      <c r="E426" s="3"/>
    </row>
    <row r="427" spans="1:6" ht="15.75" x14ac:dyDescent="0.2">
      <c r="A427" s="132" t="s">
        <v>438</v>
      </c>
      <c r="B427" s="3"/>
      <c r="C427" s="24"/>
      <c r="D427" s="3"/>
      <c r="E427" s="3"/>
    </row>
    <row r="428" spans="1:6" s="53" customFormat="1" ht="28.5" x14ac:dyDescent="0.2">
      <c r="A428" s="22">
        <v>3606</v>
      </c>
      <c r="B428" s="23" t="str">
        <f>IF($A428="none",$B$10,IF($A428&lt;&gt;"",VLOOKUP($A428,'Master List 2023'!$A$1:$O$300,3,FALSE),$B$11))</f>
        <v>Sembhi, Aviraj</v>
      </c>
      <c r="C428" s="27" t="str">
        <f>IF($A428="none",$B$10,IF($A428&lt;&gt;"",IF(VLOOKUP($A428,'Master List 2023'!$A$1:$O$300,4,FALSE)="","(no partner)",VLOOKUP($A428,'Master List 2023'!$A$1:$O$300,4,FALSE)),$B$11))</f>
        <v>(no partner)</v>
      </c>
      <c r="D428" s="23" t="str">
        <f>IF($A428="none",$B$10,IF($A428&lt;&gt;"",VLOOKUP($A428,'Master List 2023'!$A$1:$O$300,5,FALSE),$B$11))</f>
        <v>Exploring the Potential of Machine Learning in Solving Puzzles</v>
      </c>
      <c r="E428" s="23" t="str">
        <f>IF($A428="none",$B$10,IF($A428&lt;&gt;"",VLOOKUP($A428,'Master List 2023'!$A$1:$O$300,6,FALSE),$B$11))</f>
        <v>St. Catherine Elementary School</v>
      </c>
      <c r="F428" s="53" t="s">
        <v>349</v>
      </c>
    </row>
    <row r="429" spans="1:6" x14ac:dyDescent="0.2">
      <c r="A429" s="5"/>
      <c r="B429" s="13"/>
      <c r="C429" s="130"/>
      <c r="D429" s="131"/>
      <c r="E429" s="131"/>
    </row>
    <row r="430" spans="1:6" ht="18" x14ac:dyDescent="0.2">
      <c r="A430" s="39" t="s">
        <v>440</v>
      </c>
      <c r="B430" s="39"/>
      <c r="C430" s="40"/>
      <c r="D430" s="40"/>
      <c r="E430" s="40"/>
    </row>
    <row r="431" spans="1:6" x14ac:dyDescent="0.2">
      <c r="A431" s="2" t="s">
        <v>369</v>
      </c>
      <c r="B431" s="2"/>
      <c r="C431" s="3"/>
      <c r="D431" s="3"/>
      <c r="E431" s="3"/>
    </row>
    <row r="432" spans="1:6" x14ac:dyDescent="0.2">
      <c r="A432" s="2"/>
      <c r="B432" s="2"/>
      <c r="C432" s="3"/>
      <c r="D432" s="3"/>
      <c r="E432" s="3"/>
    </row>
    <row r="433" spans="1:6" ht="15.75" thickBot="1" x14ac:dyDescent="0.25">
      <c r="A433" s="65" t="s">
        <v>344</v>
      </c>
      <c r="B433" s="66" t="s">
        <v>2</v>
      </c>
      <c r="C433" s="66" t="s">
        <v>345</v>
      </c>
      <c r="D433" s="66" t="s">
        <v>346</v>
      </c>
      <c r="E433" s="66" t="s">
        <v>347</v>
      </c>
    </row>
    <row r="434" spans="1:6" s="53" customFormat="1" ht="14.25" x14ac:dyDescent="0.2">
      <c r="A434" s="17">
        <v>3602</v>
      </c>
      <c r="B434" s="18" t="str">
        <f>IF($A434="none",$B$10,IF($A434&lt;&gt;"",VLOOKUP($A434,'Master List 2023'!$A$1:$O$300,3,FALSE),$B$11))</f>
        <v>Carter Phillips, Zackary</v>
      </c>
      <c r="C434" s="27" t="str">
        <f>IF($A434="none",$B$10,IF($A434&lt;&gt;"",IF(VLOOKUP($A434,'Master List 2023'!$A$1:$O$300,4,FALSE)="","(no partner)",VLOOKUP($A434,'Master List 2023'!$A$1:$O$300,4,FALSE)),$B$11))</f>
        <v>(no partner)</v>
      </c>
      <c r="D434" s="18" t="str">
        <f>IF($A434="none",$B$10,IF($A434&lt;&gt;"",VLOOKUP($A434,'Master List 2023'!$A$1:$O$300,5,FALSE),$B$11))</f>
        <v>Simple Sun Tracking Solar Panels</v>
      </c>
      <c r="E434" s="18" t="str">
        <f>IF($A434="none",$B$10,IF($A434&lt;&gt;"",VLOOKUP($A434,'Master List 2023'!$A$1:$O$300,6,FALSE),$B$11))</f>
        <v>St. Elizabeth School</v>
      </c>
      <c r="F434" s="53" t="s">
        <v>349</v>
      </c>
    </row>
    <row r="435" spans="1:6" x14ac:dyDescent="0.2">
      <c r="A435" s="5"/>
      <c r="B435" s="13"/>
      <c r="C435" s="130"/>
      <c r="D435" s="131"/>
      <c r="E435" s="131"/>
    </row>
    <row r="436" spans="1:6" ht="18" x14ac:dyDescent="0.2">
      <c r="A436" s="39" t="s">
        <v>441</v>
      </c>
      <c r="B436" s="39"/>
      <c r="C436" s="40"/>
      <c r="D436" s="40"/>
      <c r="E436" s="40"/>
    </row>
    <row r="437" spans="1:6" x14ac:dyDescent="0.2">
      <c r="A437" s="2" t="s">
        <v>369</v>
      </c>
      <c r="B437" s="2"/>
      <c r="C437" s="3"/>
      <c r="D437" s="3"/>
      <c r="E437" s="3"/>
    </row>
    <row r="438" spans="1:6" x14ac:dyDescent="0.2">
      <c r="A438" s="2"/>
      <c r="B438" s="2"/>
      <c r="C438" s="3"/>
      <c r="D438" s="3"/>
      <c r="E438" s="3"/>
    </row>
    <row r="439" spans="1:6" ht="15.75" thickBot="1" x14ac:dyDescent="0.25">
      <c r="A439" s="65" t="s">
        <v>344</v>
      </c>
      <c r="B439" s="66" t="s">
        <v>2</v>
      </c>
      <c r="C439" s="66" t="s">
        <v>345</v>
      </c>
      <c r="D439" s="66" t="s">
        <v>346</v>
      </c>
      <c r="E439" s="66" t="s">
        <v>347</v>
      </c>
    </row>
    <row r="440" spans="1:6" s="53" customFormat="1" ht="14.25" x14ac:dyDescent="0.2">
      <c r="A440" s="17">
        <v>3402</v>
      </c>
      <c r="B440" s="18" t="str">
        <f>IF($A440="none",$B$10,IF($A440&lt;&gt;"",VLOOKUP($A440,'Master List 2023'!$A$1:$O$300,3,FALSE),$B$11))</f>
        <v>Kretschmar-Ford, Corbin</v>
      </c>
      <c r="C440" s="27" t="str">
        <f>IF($A440="none",$B$10,IF($A440&lt;&gt;"",IF(VLOOKUP($A440,'Master List 2023'!$A$1:$O$300,4,FALSE)="","(no partner)",VLOOKUP($A440,'Master List 2023'!$A$1:$O$300,4,FALSE)),$B$11))</f>
        <v>Weiskittel, Leo</v>
      </c>
      <c r="D440" s="18" t="str">
        <f>IF($A440="none",$B$10,IF($A440&lt;&gt;"",VLOOKUP($A440,'Master List 2023'!$A$1:$O$300,5,FALSE),$B$11))</f>
        <v>Superfood for Superworms</v>
      </c>
      <c r="E440" s="18" t="str">
        <f>IF($A440="none",$B$10,IF($A440&lt;&gt;"",VLOOKUP($A440,'Master List 2023'!$A$1:$O$300,6,FALSE),$B$11))</f>
        <v>Kawartha Montessori School</v>
      </c>
      <c r="F440" s="53" t="s">
        <v>349</v>
      </c>
    </row>
    <row r="441" spans="1:6" x14ac:dyDescent="0.2">
      <c r="A441" s="5"/>
      <c r="B441" s="13"/>
      <c r="C441" s="130"/>
      <c r="D441" s="131"/>
      <c r="E441" s="131"/>
    </row>
    <row r="442" spans="1:6" ht="18" x14ac:dyDescent="0.2">
      <c r="A442" s="39" t="s">
        <v>442</v>
      </c>
      <c r="B442" s="39"/>
      <c r="C442" s="40"/>
      <c r="D442" s="40"/>
      <c r="E442" s="40"/>
    </row>
    <row r="443" spans="1:6" x14ac:dyDescent="0.2">
      <c r="A443" s="2" t="s">
        <v>369</v>
      </c>
      <c r="B443" s="2"/>
      <c r="C443" s="3"/>
      <c r="D443" s="3"/>
      <c r="E443" s="3"/>
    </row>
    <row r="444" spans="1:6" x14ac:dyDescent="0.2">
      <c r="A444" s="2"/>
      <c r="B444" s="2"/>
      <c r="C444" s="3"/>
      <c r="D444" s="3"/>
      <c r="E444" s="3"/>
    </row>
    <row r="445" spans="1:6" ht="15.75" thickBot="1" x14ac:dyDescent="0.25">
      <c r="A445" s="65" t="s">
        <v>344</v>
      </c>
      <c r="B445" s="66" t="s">
        <v>2</v>
      </c>
      <c r="C445" s="66" t="s">
        <v>345</v>
      </c>
      <c r="D445" s="66" t="s">
        <v>346</v>
      </c>
      <c r="E445" s="66" t="s">
        <v>347</v>
      </c>
    </row>
    <row r="446" spans="1:6" s="53" customFormat="1" ht="28.5" x14ac:dyDescent="0.2">
      <c r="A446" s="17">
        <v>5401</v>
      </c>
      <c r="B446" s="18" t="str">
        <f>IF($A446="none",$B$10,IF($A446&lt;&gt;"",VLOOKUP($A446,'Master List 2023'!$A$1:$O$300,3,FALSE),$B$11))</f>
        <v>De Luca, Elena</v>
      </c>
      <c r="C446" s="27" t="str">
        <f>IF($A446="none",$B$10,IF($A446&lt;&gt;"",IF(VLOOKUP($A446,'Master List 2023'!$A$1:$O$300,4,FALSE)="","(no partner)",VLOOKUP($A446,'Master List 2023'!$A$1:$O$300,4,FALSE)),$B$11))</f>
        <v>Bennett, Nate</v>
      </c>
      <c r="D446" s="18" t="str">
        <f>IF($A446="none",$B$10,IF($A446&lt;&gt;"",VLOOKUP($A446,'Master List 2023'!$A$1:$O$300,5,FALSE),$B$11))</f>
        <v>ENSS Recycles?</v>
      </c>
      <c r="E446" s="18" t="str">
        <f>IF($A446="none",$B$10,IF($A446&lt;&gt;"",VLOOKUP($A446,'Master List 2023'!$A$1:$O$300,6,FALSE),$B$11))</f>
        <v>East Northumberland Secondary School</v>
      </c>
    </row>
    <row r="447" spans="1:6" x14ac:dyDescent="0.2">
      <c r="A447" s="2"/>
      <c r="B447" s="3"/>
      <c r="C447" s="3"/>
      <c r="D447" s="3"/>
      <c r="E447" s="3"/>
    </row>
    <row r="448" spans="1:6" ht="18" x14ac:dyDescent="0.2">
      <c r="A448" s="39" t="s">
        <v>443</v>
      </c>
      <c r="B448" s="39"/>
      <c r="C448" s="40"/>
      <c r="D448" s="40"/>
      <c r="E448" s="40"/>
    </row>
    <row r="449" spans="1:5" x14ac:dyDescent="0.2">
      <c r="A449" s="2" t="s">
        <v>369</v>
      </c>
      <c r="B449" s="2"/>
      <c r="C449" s="3"/>
      <c r="D449" s="3"/>
      <c r="E449" s="3"/>
    </row>
    <row r="450" spans="1:5" x14ac:dyDescent="0.2">
      <c r="A450" s="2"/>
      <c r="B450" s="2"/>
      <c r="C450" s="3"/>
      <c r="D450" s="3"/>
      <c r="E450" s="3"/>
    </row>
    <row r="451" spans="1:5" ht="15.75" thickBot="1" x14ac:dyDescent="0.25">
      <c r="A451" s="65" t="s">
        <v>344</v>
      </c>
      <c r="B451" s="66" t="s">
        <v>2</v>
      </c>
      <c r="C451" s="66" t="s">
        <v>345</v>
      </c>
      <c r="D451" s="66" t="s">
        <v>346</v>
      </c>
      <c r="E451" s="66" t="s">
        <v>347</v>
      </c>
    </row>
    <row r="452" spans="1:5" s="53" customFormat="1" ht="28.5" x14ac:dyDescent="0.2">
      <c r="A452" s="17">
        <v>5404</v>
      </c>
      <c r="B452" s="18" t="str">
        <f>IF($A452="none",$B$10,IF($A452&lt;&gt;"",VLOOKUP($A452,'Master List 2023'!$A$1:$O$300,3,FALSE),$B$11))</f>
        <v>Trefiak, Ava</v>
      </c>
      <c r="C452" s="27" t="str">
        <f>IF($A452="none",$B$10,IF($A452&lt;&gt;"",IF(VLOOKUP($A452,'Master List 2023'!$A$1:$O$300,4,FALSE)="","(no partner)",VLOOKUP($A452,'Master List 2023'!$A$1:$O$300,4,FALSE)),$B$11))</f>
        <v>(no partner)</v>
      </c>
      <c r="D452" s="18" t="str">
        <f>IF($A452="none",$B$10,IF($A452&lt;&gt;"",VLOOKUP($A452,'Master List 2023'!$A$1:$O$300,5,FALSE),$B$11))</f>
        <v>Biodiversity Impacts on Soil Quality</v>
      </c>
      <c r="E452" s="18" t="str">
        <f>IF($A452="none",$B$10,IF($A452&lt;&gt;"",VLOOKUP($A452,'Master List 2023'!$A$1:$O$300,6,FALSE),$B$11))</f>
        <v>East Northumberland Secondary School</v>
      </c>
    </row>
    <row r="453" spans="1:5" x14ac:dyDescent="0.2">
      <c r="A453" s="2"/>
      <c r="B453" s="3"/>
      <c r="C453" s="3"/>
      <c r="D453" s="3"/>
      <c r="E453" s="3"/>
    </row>
    <row r="454" spans="1:5" x14ac:dyDescent="0.2">
      <c r="A454" s="2"/>
      <c r="B454" s="3"/>
      <c r="C454" s="3"/>
      <c r="D454" s="3"/>
      <c r="E454" s="3"/>
    </row>
    <row r="455" spans="1:5" ht="18" x14ac:dyDescent="0.2">
      <c r="A455" s="34" t="s">
        <v>444</v>
      </c>
      <c r="B455" s="34"/>
      <c r="C455" s="35"/>
      <c r="D455" s="35"/>
      <c r="E455" s="35"/>
    </row>
    <row r="456" spans="1:5" x14ac:dyDescent="0.2">
      <c r="A456" s="2" t="s">
        <v>369</v>
      </c>
      <c r="B456" s="2"/>
      <c r="C456" s="2"/>
      <c r="E456" s="3"/>
    </row>
    <row r="457" spans="1:5" x14ac:dyDescent="0.2">
      <c r="A457" s="2"/>
      <c r="B457" s="2"/>
      <c r="C457" s="3"/>
      <c r="D457" s="3"/>
      <c r="E457" s="3"/>
    </row>
    <row r="458" spans="1:5" ht="15.75" thickBot="1" x14ac:dyDescent="0.25">
      <c r="A458" s="49" t="s">
        <v>445</v>
      </c>
      <c r="B458" s="49" t="s">
        <v>5</v>
      </c>
      <c r="C458" s="3"/>
      <c r="D458" s="3"/>
      <c r="E458" s="3"/>
    </row>
    <row r="459" spans="1:5" x14ac:dyDescent="0.2">
      <c r="A459" s="57"/>
      <c r="B459" s="64"/>
      <c r="C459" s="2"/>
      <c r="D459" s="3"/>
      <c r="E459" s="3"/>
    </row>
    <row r="460" spans="1:5" x14ac:dyDescent="0.2">
      <c r="A460" s="57" t="s">
        <v>18</v>
      </c>
      <c r="B460" s="154" t="s">
        <v>446</v>
      </c>
      <c r="C460" s="2"/>
      <c r="D460" s="3"/>
      <c r="E460" s="3"/>
    </row>
    <row r="461" spans="1:5" x14ac:dyDescent="0.2">
      <c r="A461" s="57"/>
      <c r="B461" s="64"/>
      <c r="C461" s="2"/>
      <c r="D461" s="3"/>
      <c r="E461" s="3"/>
    </row>
    <row r="462" spans="1:5" x14ac:dyDescent="0.2">
      <c r="A462" s="57" t="s">
        <v>447</v>
      </c>
      <c r="B462" s="153" t="s">
        <v>448</v>
      </c>
      <c r="C462" s="2"/>
      <c r="D462" s="3"/>
      <c r="E462" s="3"/>
    </row>
    <row r="463" spans="1:5" x14ac:dyDescent="0.2">
      <c r="A463" s="58"/>
      <c r="B463" s="59"/>
      <c r="C463" s="2"/>
      <c r="D463" s="3"/>
      <c r="E463" s="3"/>
    </row>
    <row r="464" spans="1:5" x14ac:dyDescent="0.2">
      <c r="A464" s="2"/>
      <c r="B464" s="2"/>
      <c r="C464" s="2"/>
      <c r="D464" s="3"/>
      <c r="E464" s="3"/>
    </row>
    <row r="465" spans="1:5" x14ac:dyDescent="0.2">
      <c r="A465" s="2"/>
      <c r="B465" s="3"/>
      <c r="C465" s="3"/>
      <c r="D465" s="3"/>
      <c r="E465" s="3"/>
    </row>
    <row r="466" spans="1:5" ht="18" x14ac:dyDescent="0.2">
      <c r="A466" s="34" t="s">
        <v>449</v>
      </c>
      <c r="B466" s="34"/>
      <c r="C466" s="35"/>
      <c r="D466" s="35"/>
      <c r="E466" s="35"/>
    </row>
    <row r="467" spans="1:5" x14ac:dyDescent="0.2">
      <c r="A467" s="2" t="s">
        <v>369</v>
      </c>
      <c r="B467" s="2"/>
      <c r="C467" s="3"/>
      <c r="D467" s="3"/>
      <c r="E467" s="3"/>
    </row>
    <row r="468" spans="1:5" x14ac:dyDescent="0.2">
      <c r="A468" s="2"/>
      <c r="B468" s="2"/>
      <c r="C468" s="3"/>
      <c r="D468" s="3"/>
      <c r="E468" s="3"/>
    </row>
    <row r="469" spans="1:5" x14ac:dyDescent="0.2">
      <c r="A469" s="2" t="s">
        <v>450</v>
      </c>
      <c r="B469" s="2"/>
      <c r="C469" s="3"/>
      <c r="D469" s="3"/>
      <c r="E469" s="3"/>
    </row>
    <row r="470" spans="1:5" x14ac:dyDescent="0.2">
      <c r="A470" s="2" t="s">
        <v>451</v>
      </c>
      <c r="B470" s="2"/>
      <c r="C470" s="3"/>
      <c r="D470" s="3"/>
      <c r="E470" s="3"/>
    </row>
    <row r="471" spans="1:5" x14ac:dyDescent="0.2">
      <c r="A471" s="2" t="s">
        <v>452</v>
      </c>
      <c r="B471" s="2"/>
      <c r="C471" s="3"/>
      <c r="D471" s="3"/>
      <c r="E471" s="3"/>
    </row>
    <row r="472" spans="1:5" x14ac:dyDescent="0.2">
      <c r="A472" s="2" t="s">
        <v>453</v>
      </c>
      <c r="B472" s="2"/>
      <c r="C472" s="3"/>
      <c r="D472" s="3"/>
      <c r="E472" s="3"/>
    </row>
    <row r="473" spans="1:5" x14ac:dyDescent="0.2">
      <c r="A473" s="2" t="s">
        <v>454</v>
      </c>
      <c r="B473" s="2"/>
      <c r="C473" s="3"/>
      <c r="D473" s="3"/>
      <c r="E473" s="3"/>
    </row>
    <row r="474" spans="1:5" x14ac:dyDescent="0.2">
      <c r="A474" s="2"/>
      <c r="B474" s="2"/>
      <c r="C474" s="3"/>
      <c r="D474" s="3"/>
      <c r="E474" s="3"/>
    </row>
    <row r="475" spans="1:5" x14ac:dyDescent="0.2">
      <c r="A475" s="2"/>
      <c r="B475" s="2"/>
      <c r="C475" s="3"/>
      <c r="D475" s="3"/>
      <c r="E475" s="3"/>
    </row>
    <row r="476" spans="1:5" x14ac:dyDescent="0.2">
      <c r="A476" s="2" t="s">
        <v>455</v>
      </c>
      <c r="B476" s="2"/>
      <c r="C476" s="3"/>
      <c r="D476" s="3"/>
      <c r="E476" s="3"/>
    </row>
    <row r="477" spans="1:5" x14ac:dyDescent="0.2">
      <c r="A477" s="2" t="s">
        <v>456</v>
      </c>
      <c r="B477" s="2"/>
      <c r="C477" s="3"/>
      <c r="D477" s="3"/>
      <c r="E477" s="3"/>
    </row>
    <row r="478" spans="1:5" ht="15.75" thickBot="1" x14ac:dyDescent="0.25">
      <c r="A478" s="49"/>
      <c r="B478" s="49" t="s">
        <v>457</v>
      </c>
      <c r="C478" s="49" t="s">
        <v>5</v>
      </c>
      <c r="D478" s="3"/>
      <c r="E478" s="3"/>
    </row>
    <row r="479" spans="1:5" x14ac:dyDescent="0.2">
      <c r="A479" s="2"/>
      <c r="B479" s="2"/>
      <c r="C479" s="3"/>
      <c r="D479" s="3"/>
      <c r="E479" s="3"/>
    </row>
    <row r="480" spans="1:5" x14ac:dyDescent="0.2">
      <c r="A480" s="2" t="s">
        <v>458</v>
      </c>
      <c r="B480" s="2"/>
      <c r="C480" s="3"/>
      <c r="D480" s="3"/>
      <c r="E480" s="3"/>
    </row>
    <row r="481" spans="1:6" x14ac:dyDescent="0.2">
      <c r="A481" s="2" t="s">
        <v>459</v>
      </c>
      <c r="B481" s="2"/>
      <c r="C481" s="3"/>
      <c r="D481" s="3"/>
      <c r="E481" s="3"/>
    </row>
    <row r="482" spans="1:6" x14ac:dyDescent="0.2">
      <c r="A482" s="111">
        <v>1</v>
      </c>
      <c r="B482" s="111" t="s">
        <v>460</v>
      </c>
      <c r="C482" s="112" t="s">
        <v>72</v>
      </c>
      <c r="D482" s="3"/>
      <c r="E482" s="3"/>
      <c r="F482" s="1" t="s">
        <v>349</v>
      </c>
    </row>
    <row r="483" spans="1:6" x14ac:dyDescent="0.2">
      <c r="A483" s="2"/>
      <c r="B483" s="2"/>
      <c r="C483" s="2"/>
      <c r="D483" s="3"/>
      <c r="E483" s="3"/>
    </row>
    <row r="484" spans="1:6" x14ac:dyDescent="0.2">
      <c r="A484" s="2" t="s">
        <v>461</v>
      </c>
      <c r="B484" s="2"/>
      <c r="C484" s="2"/>
      <c r="D484" s="3"/>
      <c r="E484" s="3"/>
    </row>
    <row r="485" spans="1:6" x14ac:dyDescent="0.2">
      <c r="A485" s="2" t="s">
        <v>459</v>
      </c>
      <c r="B485" s="2"/>
      <c r="C485" s="2"/>
      <c r="D485" s="3"/>
      <c r="E485" s="3"/>
    </row>
    <row r="486" spans="1:6" x14ac:dyDescent="0.2">
      <c r="A486" s="111">
        <v>2</v>
      </c>
      <c r="B486" s="111" t="s">
        <v>462</v>
      </c>
      <c r="C486" s="111" t="s">
        <v>463</v>
      </c>
      <c r="D486" s="3"/>
      <c r="E486" s="3"/>
      <c r="F486" s="1" t="s">
        <v>349</v>
      </c>
    </row>
    <row r="487" spans="1:6" x14ac:dyDescent="0.2">
      <c r="A487" s="2"/>
      <c r="B487" s="2"/>
      <c r="C487" s="2"/>
      <c r="D487" s="3"/>
      <c r="E487" s="3"/>
    </row>
    <row r="488" spans="1:6" x14ac:dyDescent="0.2">
      <c r="A488" s="2"/>
      <c r="B488" s="3"/>
      <c r="C488" s="3"/>
      <c r="D488" s="3"/>
      <c r="E488" s="3"/>
    </row>
    <row r="489" spans="1:6" ht="18" x14ac:dyDescent="0.2">
      <c r="A489" s="34" t="s">
        <v>464</v>
      </c>
      <c r="B489" s="34"/>
      <c r="C489" s="35"/>
      <c r="D489" s="35"/>
      <c r="E489" s="35"/>
    </row>
    <row r="490" spans="1:6" x14ac:dyDescent="0.2">
      <c r="A490" s="2" t="s">
        <v>369</v>
      </c>
      <c r="B490" s="2" t="s">
        <v>465</v>
      </c>
      <c r="C490" s="3"/>
      <c r="D490" s="3"/>
      <c r="E490" s="3"/>
    </row>
    <row r="491" spans="1:6" x14ac:dyDescent="0.2">
      <c r="A491" s="2"/>
      <c r="B491" s="2"/>
      <c r="C491" s="3"/>
      <c r="D491" s="3"/>
      <c r="E491" s="3"/>
    </row>
    <row r="492" spans="1:6" ht="15.75" thickBot="1" x14ac:dyDescent="0.25">
      <c r="A492" s="65" t="s">
        <v>344</v>
      </c>
      <c r="B492" s="66" t="s">
        <v>2</v>
      </c>
      <c r="C492" s="66" t="s">
        <v>345</v>
      </c>
      <c r="D492" s="66" t="s">
        <v>346</v>
      </c>
      <c r="E492" s="66" t="s">
        <v>347</v>
      </c>
    </row>
    <row r="493" spans="1:6" ht="15.75" x14ac:dyDescent="0.25">
      <c r="A493" s="114" t="s">
        <v>466</v>
      </c>
      <c r="B493" s="2"/>
      <c r="C493" s="3"/>
      <c r="D493" s="122"/>
      <c r="E493" s="3"/>
    </row>
    <row r="494" spans="1:6" s="53" customFormat="1" ht="14.25" x14ac:dyDescent="0.2">
      <c r="A494" s="22" t="s">
        <v>363</v>
      </c>
      <c r="B494" s="23" t="str">
        <f>IF($A494="none",$B$10,IF($A494&lt;&gt;"",VLOOKUP($A494,'Master List 2023'!$A$1:$O$300,3,FALSE),$B$11))</f>
        <v>(no eligible project)</v>
      </c>
      <c r="C494" s="27" t="str">
        <f>IF($A494="none",$B$10,IF($A494&lt;&gt;"",IF(VLOOKUP($A494,'Master List 2023'!$A$1:$O$300,4,FALSE)="","(no partner)",VLOOKUP($A494,'Master List 2023'!$A$1:$O$300,4,FALSE)),$B$11))</f>
        <v>(no eligible project)</v>
      </c>
      <c r="D494" s="23" t="str">
        <f>IF($A494="none",$B$10,IF($A494&lt;&gt;"",VLOOKUP($A494,'Master List 2023'!$A$1:$O$300,5,FALSE),$B$11))</f>
        <v>(no eligible project)</v>
      </c>
      <c r="E494" s="23" t="str">
        <f>IF($A494="none",$B$10,IF($A494&lt;&gt;"",VLOOKUP($A494,'Master List 2023'!$A$1:$O$300,6,FALSE),$B$11))</f>
        <v>(no eligible project)</v>
      </c>
    </row>
    <row r="495" spans="1:6" x14ac:dyDescent="0.2">
      <c r="A495" s="2"/>
      <c r="B495" s="2"/>
      <c r="C495" s="3"/>
      <c r="D495" s="3"/>
      <c r="E495" s="3"/>
    </row>
    <row r="496" spans="1:6" ht="15.75" x14ac:dyDescent="0.25">
      <c r="A496" s="114" t="s">
        <v>467</v>
      </c>
      <c r="B496" s="2"/>
      <c r="C496" s="3"/>
      <c r="D496" s="3"/>
      <c r="E496" s="3"/>
    </row>
    <row r="497" spans="1:5" s="53" customFormat="1" ht="14.25" x14ac:dyDescent="0.2">
      <c r="A497" s="22">
        <v>3602</v>
      </c>
      <c r="B497" s="23" t="str">
        <f>IF($A497="none",$B$10,IF($A497&lt;&gt;"",VLOOKUP($A497,'Master List 2023'!$A$1:$O$300,3,FALSE),$B$11))</f>
        <v>Carter Phillips, Zackary</v>
      </c>
      <c r="C497" s="27" t="str">
        <f>IF($A497="none",$B$10,IF($A497&lt;&gt;"",IF(VLOOKUP($A497,'Master List 2023'!$A$1:$O$300,4,FALSE)="","(no partner)",VLOOKUP($A497,'Master List 2023'!$A$1:$O$300,4,FALSE)),$B$11))</f>
        <v>(no partner)</v>
      </c>
      <c r="D497" s="23" t="str">
        <f>IF($A497="none",$B$10,IF($A497&lt;&gt;"",VLOOKUP($A497,'Master List 2023'!$A$1:$O$300,5,FALSE),$B$11))</f>
        <v>Simple Sun Tracking Solar Panels</v>
      </c>
      <c r="E497" s="23" t="str">
        <f>IF($A497="none",$B$10,IF($A497&lt;&gt;"",VLOOKUP($A497,'Master List 2023'!$A$1:$O$300,6,FALSE),$B$11))</f>
        <v>St. Elizabeth School</v>
      </c>
    </row>
    <row r="498" spans="1:5" x14ac:dyDescent="0.2">
      <c r="A498" s="2"/>
      <c r="B498" s="2"/>
      <c r="C498" s="3"/>
      <c r="D498" s="3"/>
      <c r="E498" s="3"/>
    </row>
    <row r="499" spans="1:5" ht="15.75" x14ac:dyDescent="0.25">
      <c r="A499" s="114" t="s">
        <v>468</v>
      </c>
      <c r="B499" s="2"/>
      <c r="C499" s="3"/>
      <c r="D499" s="122"/>
      <c r="E499" s="3"/>
    </row>
    <row r="500" spans="1:5" s="53" customFormat="1" ht="28.5" x14ac:dyDescent="0.2">
      <c r="A500" s="22">
        <v>5401</v>
      </c>
      <c r="B500" s="23" t="str">
        <f>IF($A500="none",$B$10,IF($A500&lt;&gt;"",VLOOKUP($A500,'Master List 2023'!$A$1:$O$300,3,FALSE),$B$11))</f>
        <v>De Luca, Elena</v>
      </c>
      <c r="C500" s="27" t="str">
        <f>IF($A500="none",$B$10,IF($A500&lt;&gt;"",IF(VLOOKUP($A500,'Master List 2023'!$A$1:$O$300,4,FALSE)="","(no partner)",VLOOKUP($A500,'Master List 2023'!$A$1:$O$300,4,FALSE)),$B$11))</f>
        <v>Bennett, Nate</v>
      </c>
      <c r="D500" s="23" t="str">
        <f>IF($A500="none",$B$10,IF($A500&lt;&gt;"",VLOOKUP($A500,'Master List 2023'!$A$1:$O$300,5,FALSE),$B$11))</f>
        <v>ENSS Recycles?</v>
      </c>
      <c r="E500" s="23" t="str">
        <f>IF($A500="none",$B$10,IF($A500&lt;&gt;"",VLOOKUP($A500,'Master List 2023'!$A$1:$O$300,6,FALSE),$B$11))</f>
        <v>East Northumberland Secondary School</v>
      </c>
    </row>
    <row r="501" spans="1:5" x14ac:dyDescent="0.2">
      <c r="A501" s="2"/>
      <c r="B501" s="2"/>
      <c r="C501" s="3"/>
      <c r="D501" s="3"/>
      <c r="E501" s="3"/>
    </row>
    <row r="502" spans="1:5" ht="15.75" x14ac:dyDescent="0.25">
      <c r="A502" s="114" t="s">
        <v>469</v>
      </c>
      <c r="B502" s="2"/>
      <c r="C502" s="3"/>
      <c r="D502" s="3"/>
      <c r="E502" s="3"/>
    </row>
    <row r="503" spans="1:5" s="53" customFormat="1" ht="14.25" x14ac:dyDescent="0.2">
      <c r="A503" s="22">
        <v>4702</v>
      </c>
      <c r="B503" s="23" t="str">
        <f>IF($A503="none",$B$10,IF($A503&lt;&gt;"",VLOOKUP($A503,'Master List 2023'!$A$1:$O$300,3,FALSE),$B$11))</f>
        <v>Young, Isabelle</v>
      </c>
      <c r="C503" s="27" t="str">
        <f>IF($A503="none",$B$10,IF($A503&lt;&gt;"",IF(VLOOKUP($A503,'Master List 2023'!$A$1:$O$300,4,FALSE)="","(no partner)",VLOOKUP($A503,'Master List 2023'!$A$1:$O$300,4,FALSE)),$B$11))</f>
        <v>(no partner)</v>
      </c>
      <c r="D503" s="23" t="str">
        <f>IF($A503="none",$B$10,IF($A503&lt;&gt;"",VLOOKUP($A503,'Master List 2023'!$A$1:$O$300,5,FALSE),$B$11))</f>
        <v>The perfect crime</v>
      </c>
      <c r="E503" s="23" t="str">
        <f>IF($A503="none",$B$10,IF($A503&lt;&gt;"",VLOOKUP($A503,'Master List 2023'!$A$1:$O$300,6,FALSE),$B$11))</f>
        <v>St. Peter Secondary School</v>
      </c>
    </row>
    <row r="504" spans="1:5" x14ac:dyDescent="0.2">
      <c r="A504" s="2"/>
      <c r="B504" s="2"/>
      <c r="C504" s="3"/>
      <c r="D504" s="3"/>
      <c r="E504" s="3"/>
    </row>
    <row r="505" spans="1:5" ht="15.75" x14ac:dyDescent="0.25">
      <c r="A505" s="114" t="s">
        <v>470</v>
      </c>
      <c r="B505" s="113"/>
      <c r="C505" s="3"/>
      <c r="D505" s="3"/>
      <c r="E505" s="3"/>
    </row>
    <row r="506" spans="1:5" s="53" customFormat="1" ht="28.5" x14ac:dyDescent="0.2">
      <c r="A506" s="22">
        <v>5404</v>
      </c>
      <c r="B506" s="23" t="str">
        <f>IF($A506="none",$B$10,IF($A506&lt;&gt;"",VLOOKUP($A506,'Master List 2023'!$A$1:$O$300,3,FALSE),$B$11))</f>
        <v>Trefiak, Ava</v>
      </c>
      <c r="C506" s="27" t="str">
        <f>IF($A506="none",$B$10,IF($A506&lt;&gt;"",IF(VLOOKUP($A506,'Master List 2023'!$A$1:$O$300,4,FALSE)="","(no partner)",VLOOKUP($A506,'Master List 2023'!$A$1:$O$300,4,FALSE)),$B$11))</f>
        <v>(no partner)</v>
      </c>
      <c r="D506" s="23" t="str">
        <f>IF($A506="none",$B$10,IF($A506&lt;&gt;"",VLOOKUP($A506,'Master List 2023'!$A$1:$O$300,5,FALSE),$B$11))</f>
        <v>Biodiversity Impacts on Soil Quality</v>
      </c>
      <c r="E506" s="23" t="str">
        <f>IF($A506="none",$B$10,IF($A506&lt;&gt;"",VLOOKUP($A506,'Master List 2023'!$A$1:$O$300,6,FALSE),$B$11))</f>
        <v>East Northumberland Secondary School</v>
      </c>
    </row>
    <row r="508" spans="1:5" ht="18" x14ac:dyDescent="0.2">
      <c r="A508" s="155" t="s">
        <v>471</v>
      </c>
      <c r="B508" s="155"/>
      <c r="C508" s="155"/>
      <c r="D508" s="155"/>
      <c r="E508" s="155"/>
    </row>
  </sheetData>
  <mergeCells count="9">
    <mergeCell ref="A508:E508"/>
    <mergeCell ref="A1:E1"/>
    <mergeCell ref="A346:E346"/>
    <mergeCell ref="C87:D87"/>
    <mergeCell ref="B269:E269"/>
    <mergeCell ref="B231:E231"/>
    <mergeCell ref="B242:E242"/>
    <mergeCell ref="B228:E228"/>
    <mergeCell ref="A380:E380"/>
  </mergeCells>
  <phoneticPr fontId="6" type="noConversion"/>
  <pageMargins left="0.71" right="0.71" top="0.75" bottom="0.75" header="0.31" footer="0.31"/>
  <pageSetup scale="63" fitToHeight="0" orientation="landscape" horizontalDpi="1200" verticalDpi="1200" r:id="rId1"/>
  <headerFooter>
    <oddHeader>&amp;L&amp;"Helvetica,Bold"&amp;12&amp;K000000Ceremony Script of the Peterborough Regional Science Fair 2016&amp;R&amp;12&amp;K000000page &amp;P of &amp;N</oddHeader>
    <oddFooter>&amp;L&amp;"Helvetica,Bold"&amp;10&amp;K000000TBA&amp;"Helvetica,Regular" = to be announced/yet to be determined;   &amp;"Helvetica,Bold"(no winner)&amp;"Helvetica,Regular" = no winner of that prize ('none' for project number)</oddFooter>
  </headerFooter>
  <rowBreaks count="10" manualBreakCount="10">
    <brk id="58" max="4" man="1"/>
    <brk id="100" max="4" man="1"/>
    <brk id="150" max="4" man="1"/>
    <brk id="198" max="4" man="1"/>
    <brk id="229" max="4" man="1"/>
    <brk id="270" max="4" man="1"/>
    <brk id="320" max="4" man="1"/>
    <brk id="367" max="4" man="1"/>
    <brk id="419" max="4" man="1"/>
    <brk id="453" max="4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55"/>
  <sheetViews>
    <sheetView tabSelected="1" topLeftCell="A119" zoomScaleNormal="100" workbookViewId="0">
      <selection activeCell="B157" sqref="B157"/>
    </sheetView>
  </sheetViews>
  <sheetFormatPr defaultColWidth="11.5546875" defaultRowHeight="15" x14ac:dyDescent="0.2"/>
  <cols>
    <col min="1" max="1" width="13.6640625" customWidth="1"/>
    <col min="2" max="2" width="41.109375" customWidth="1"/>
    <col min="3" max="3" width="20.77734375" customWidth="1"/>
    <col min="4" max="4" width="16.5546875" bestFit="1" customWidth="1"/>
    <col min="5" max="5" width="39.109375" bestFit="1" customWidth="1"/>
    <col min="6" max="6" width="33.5546875" customWidth="1"/>
    <col min="7" max="7" width="5.33203125" customWidth="1"/>
    <col min="8" max="8" width="29" bestFit="1" customWidth="1"/>
  </cols>
  <sheetData>
    <row r="1" spans="1:14" ht="15.75" x14ac:dyDescent="0.25">
      <c r="J1" s="105" t="s">
        <v>472</v>
      </c>
    </row>
    <row r="2" spans="1:14" s="71" customFormat="1" ht="45" x14ac:dyDescent="0.6">
      <c r="C2" s="71" t="s">
        <v>473</v>
      </c>
      <c r="J2" t="s">
        <v>474</v>
      </c>
      <c r="K2"/>
      <c r="L2"/>
      <c r="M2"/>
      <c r="N2"/>
    </row>
    <row r="3" spans="1:14" s="71" customFormat="1" ht="45" x14ac:dyDescent="0.6">
      <c r="C3" s="162" t="s">
        <v>475</v>
      </c>
      <c r="D3" s="162"/>
      <c r="E3" s="162"/>
      <c r="F3" s="162"/>
      <c r="J3" t="s">
        <v>476</v>
      </c>
      <c r="K3"/>
      <c r="L3"/>
      <c r="M3"/>
      <c r="N3"/>
    </row>
    <row r="4" spans="1:14" ht="27.75" x14ac:dyDescent="0.4">
      <c r="C4" s="161" t="s">
        <v>477</v>
      </c>
      <c r="D4" s="161"/>
      <c r="E4" s="161"/>
      <c r="F4" s="161"/>
      <c r="J4" t="s">
        <v>478</v>
      </c>
    </row>
    <row r="5" spans="1:14" x14ac:dyDescent="0.2">
      <c r="J5" t="s">
        <v>479</v>
      </c>
    </row>
    <row r="6" spans="1:14" ht="18" x14ac:dyDescent="0.25">
      <c r="B6" s="102" t="s">
        <v>480</v>
      </c>
      <c r="C6" s="103" t="s">
        <v>481</v>
      </c>
      <c r="J6" t="s">
        <v>482</v>
      </c>
    </row>
    <row r="7" spans="1:14" x14ac:dyDescent="0.2">
      <c r="J7" t="s">
        <v>483</v>
      </c>
    </row>
    <row r="8" spans="1:14" x14ac:dyDescent="0.2">
      <c r="A8" s="104"/>
      <c r="B8" s="104"/>
      <c r="C8" s="104"/>
      <c r="D8" s="104"/>
      <c r="E8" s="104"/>
      <c r="F8" s="104"/>
      <c r="J8" t="s">
        <v>484</v>
      </c>
    </row>
    <row r="9" spans="1:14" ht="20.25" x14ac:dyDescent="0.3">
      <c r="A9" s="86" t="s">
        <v>485</v>
      </c>
      <c r="B9" s="86"/>
      <c r="J9" t="s">
        <v>486</v>
      </c>
    </row>
    <row r="10" spans="1:14" x14ac:dyDescent="0.2">
      <c r="J10" t="s">
        <v>487</v>
      </c>
    </row>
    <row r="11" spans="1:14" ht="18.75" thickBot="1" x14ac:dyDescent="0.3">
      <c r="A11" s="87" t="s">
        <v>488</v>
      </c>
      <c r="B11" s="87"/>
      <c r="C11" s="87" t="s">
        <v>489</v>
      </c>
      <c r="D11" s="87" t="s">
        <v>490</v>
      </c>
      <c r="E11" s="87" t="s">
        <v>5</v>
      </c>
      <c r="F11" s="87" t="s">
        <v>346</v>
      </c>
      <c r="H11" s="69" t="s">
        <v>491</v>
      </c>
    </row>
    <row r="13" spans="1:14" ht="18" x14ac:dyDescent="0.2">
      <c r="A13" s="72" t="s">
        <v>492</v>
      </c>
      <c r="B13" s="72"/>
      <c r="C13" s="73"/>
      <c r="D13" s="73"/>
      <c r="E13" s="73"/>
      <c r="F13" s="74"/>
      <c r="H13" s="70"/>
    </row>
    <row r="14" spans="1:14" ht="15.75" x14ac:dyDescent="0.2">
      <c r="A14" s="94" t="s">
        <v>493</v>
      </c>
      <c r="B14" s="97"/>
      <c r="C14" s="78" t="str">
        <f>IF('Ceremony Script 2023'!A506="none",'Ceremony Script 2023'!B506,RIGHT('Ceremony Script 2023'!B506,LEN('Ceremony Script 2023'!B506)-FIND(",",'Ceremony Script 2023'!B506)-1)&amp;" "&amp;LEFT('Ceremony Script 2023'!B506,FIND(",",'Ceremony Script 2023'!B506)-1))</f>
        <v>Ava Trefiak</v>
      </c>
      <c r="D14" s="78" t="str">
        <f>IF(C14="(no eligible project)","",IF('Ceremony Script 2023'!C506="(no partner)",'Ceremony Script 2023'!C506,RIGHT('Ceremony Script 2023'!C506,LEN('Ceremony Script 2023'!C506)-FIND(",",'Ceremony Script 2023'!C506)-1)&amp;" "&amp;LEFT('Ceremony Script 2023'!C506,FIND(",",'Ceremony Script 2023'!C506)-1)))</f>
        <v>(no partner)</v>
      </c>
      <c r="E14" s="78" t="str">
        <f>IF(C14="(no eligible project)","",'Ceremony Script 2023'!E506)</f>
        <v>East Northumberland Secondary School</v>
      </c>
      <c r="F14" s="79" t="str">
        <f>IF(C14="(no eligible project)","",'Ceremony Script 2023'!D506)</f>
        <v>Biodiversity Impacts on Soil Quality</v>
      </c>
      <c r="H14" s="70">
        <v>506</v>
      </c>
    </row>
    <row r="15" spans="1:14" ht="15.75" x14ac:dyDescent="0.2">
      <c r="A15" s="95" t="s">
        <v>494</v>
      </c>
      <c r="B15" s="98"/>
      <c r="C15" s="68" t="str">
        <f>IF('Ceremony Script 2023'!A503="none",'Ceremony Script 2023'!B503,RIGHT('Ceremony Script 2023'!B503,LEN('Ceremony Script 2023'!B503)-FIND(",",'Ceremony Script 2023'!B503)-1)&amp;" "&amp;LEFT('Ceremony Script 2023'!B503,FIND(",",'Ceremony Script 2023'!B503)-1))</f>
        <v>Isabelle Young</v>
      </c>
      <c r="D15" s="68" t="str">
        <f>IF(C15="(no eligible project)","",IF('Ceremony Script 2023'!C503="(no partner)",'Ceremony Script 2023'!C503,RIGHT('Ceremony Script 2023'!C503,LEN('Ceremony Script 2023'!C503)-FIND(",",'Ceremony Script 2023'!C503)-1)&amp;" "&amp;LEFT('Ceremony Script 2023'!C503,FIND(",",'Ceremony Script 2023'!C503)-1)))</f>
        <v>(no partner)</v>
      </c>
      <c r="E15" s="68" t="str">
        <f>IF(C15="(no eligible project)","",'Ceremony Script 2023'!E503)</f>
        <v>St. Peter Secondary School</v>
      </c>
      <c r="F15" s="81" t="str">
        <f>IF(C15="(no eligible project)","",'Ceremony Script 2023'!D503)</f>
        <v>The perfect crime</v>
      </c>
      <c r="H15" s="70">
        <v>503</v>
      </c>
    </row>
    <row r="16" spans="1:14" ht="15.75" x14ac:dyDescent="0.2">
      <c r="A16" s="95" t="s">
        <v>495</v>
      </c>
      <c r="B16" s="169"/>
      <c r="C16" s="168" t="str">
        <f>IF('Ceremony Script 2023'!A500="none",'Ceremony Script 2023'!B500,RIGHT('Ceremony Script 2023'!B500,LEN('Ceremony Script 2023'!B500)-FIND(",",'Ceremony Script 2023'!B500)-1)&amp;" "&amp;LEFT('Ceremony Script 2023'!B500,FIND(",",'Ceremony Script 2023'!B500)-1))</f>
        <v>Elena De Luca</v>
      </c>
      <c r="D16" s="168" t="str">
        <f>IF(C16="(no eligible project)","",IF('Ceremony Script 2023'!C4500="(no partner)",'Ceremony Script 2023'!C500,RIGHT('Ceremony Script 2023'!C500,LEN('Ceremony Script 2023'!C500)-FIND(",",'Ceremony Script 2023'!C500)-1)&amp;" "&amp;LEFT('Ceremony Script 2023'!C500,FIND(",",'Ceremony Script 2023'!C500)-1)))</f>
        <v>Nate Bennett</v>
      </c>
      <c r="E16" s="168" t="str">
        <f>IF(C16="(no eligible project)","",'Ceremony Script 2023'!E500)</f>
        <v>East Northumberland Secondary School</v>
      </c>
      <c r="F16" s="81" t="str">
        <f>IF(C16="(no eligible project)","",'Ceremony Script 2023'!D500)</f>
        <v>ENSS Recycles?</v>
      </c>
      <c r="H16" s="70">
        <v>500</v>
      </c>
    </row>
    <row r="17" spans="1:8" ht="15.75" x14ac:dyDescent="0.2">
      <c r="A17" s="96" t="s">
        <v>529</v>
      </c>
      <c r="B17" s="99"/>
      <c r="C17" s="83" t="str">
        <f>IF('Ceremony Script 2023'!A497="none",'Ceremony Script 2023'!B497,RIGHT('Ceremony Script 2023'!B497,LEN('Ceremony Script 2023'!B497)-FIND(",",'Ceremony Script 2023'!B497)-1)&amp;" "&amp;LEFT('Ceremony Script 2023'!B497,FIND(",",'Ceremony Script 2023'!B497)-1))</f>
        <v>Zackary Carter Phillips</v>
      </c>
      <c r="D17" s="83" t="str">
        <f>IF(C17="(no eligible project)","",IF('Ceremony Script 2023'!C497="(no partner)",'Ceremony Script 2023'!C497,RIGHT('Ceremony Script 2023'!C497,LEN('Ceremony Script 2023'!C497)-FIND(",",'Ceremony Script 2023'!C497)-1)&amp;" "&amp;LEFT('Ceremony Script 2023'!C497,FIND(",",'Ceremony Script 2023'!C497)-1)))</f>
        <v>(no partner)</v>
      </c>
      <c r="E17" s="83" t="str">
        <f>IF(C17="(no eligible project)","",'Ceremony Script 2023'!E497)</f>
        <v>St. Elizabeth School</v>
      </c>
      <c r="F17" s="84" t="str">
        <f>IF(C17="(no eligible project)","",'Ceremony Script 2023'!D497)</f>
        <v>Simple Sun Tracking Solar Panels</v>
      </c>
      <c r="H17" s="70">
        <v>497</v>
      </c>
    </row>
    <row r="18" spans="1:8" x14ac:dyDescent="0.2">
      <c r="A18" s="68"/>
      <c r="B18" s="68"/>
      <c r="C18" s="68"/>
      <c r="D18" s="68"/>
      <c r="E18" s="68"/>
      <c r="F18" s="67"/>
      <c r="H18" s="70"/>
    </row>
    <row r="19" spans="1:8" ht="18" x14ac:dyDescent="0.2">
      <c r="A19" s="72" t="s">
        <v>496</v>
      </c>
      <c r="B19" s="72"/>
      <c r="C19" s="73"/>
      <c r="D19" s="73"/>
      <c r="E19" s="73"/>
      <c r="F19" s="74"/>
      <c r="H19" s="70"/>
    </row>
    <row r="20" spans="1:8" ht="15.75" x14ac:dyDescent="0.2">
      <c r="A20" s="166" t="s">
        <v>562</v>
      </c>
      <c r="B20" s="78"/>
      <c r="C20" s="78" t="str">
        <f>IF('Ceremony Script 2023'!A452="none",'Ceremony Script 2023'!B452,RIGHT('Ceremony Script 2023'!B452,LEN('Ceremony Script 2023'!B452)-FIND(",",'Ceremony Script 2023'!B452)-1)&amp;" "&amp;LEFT('Ceremony Script 2023'!B452,FIND(",",'Ceremony Script 2023'!B452)-1))</f>
        <v>Ava Trefiak</v>
      </c>
      <c r="D20" s="78" t="str">
        <f>IF(C20="(no eligible project)","",IF('Ceremony Script 2023'!C452="(no partner)",'Ceremony Script 2023'!C452,RIGHT('Ceremony Script 2023'!C452,LEN('Ceremony Script 2023'!C452)-FIND(",",'Ceremony Script 2023'!C452)-1)&amp;" "&amp;LEFT('Ceremony Script 2023'!C452,FIND(",",'Ceremony Script 2023'!C452)-1)))</f>
        <v>(no partner)</v>
      </c>
      <c r="E20" s="78" t="str">
        <f>IF(C20="(no eligible project)","",'Ceremony Script 2023'!E452)</f>
        <v>East Northumberland Secondary School</v>
      </c>
      <c r="F20" s="79" t="str">
        <f>IF(C20="(no eligible project)","",'Ceremony Script 2023'!D452)</f>
        <v>Biodiversity Impacts on Soil Quality</v>
      </c>
      <c r="H20" s="70">
        <v>452</v>
      </c>
    </row>
    <row r="21" spans="1:8" ht="15.75" x14ac:dyDescent="0.2">
      <c r="A21" s="176" t="s">
        <v>563</v>
      </c>
      <c r="B21" s="68"/>
      <c r="C21" s="68" t="str">
        <f>IF('Ceremony Script 2023'!A446="none",'Ceremony Script 2023'!B446,RIGHT('Ceremony Script 2023'!B446,LEN('Ceremony Script 2023'!B446)-FIND(",",'Ceremony Script 2023'!B446)-1)&amp;" "&amp;LEFT('Ceremony Script 2023'!B446,FIND(",",'Ceremony Script 2023'!B446)-1))</f>
        <v>Elena De Luca</v>
      </c>
      <c r="D21" s="68" t="str">
        <f>IF(C21="(no eligible project)","",IF('Ceremony Script 2023'!C446="(no partner)",'Ceremony Script 2023'!C446,RIGHT('Ceremony Script 2023'!C446,LEN('Ceremony Script 2023'!C446)-FIND(",",'Ceremony Script 2023'!C446)-1)&amp;" "&amp;LEFT('Ceremony Script 2023'!C446,FIND(",",'Ceremony Script 2023'!C446)-1)))</f>
        <v>Nate Bennett</v>
      </c>
      <c r="E21" s="68" t="str">
        <f>IF(C21="(no eligible project)","",'Ceremony Script 2023'!E446)</f>
        <v>East Northumberland Secondary School</v>
      </c>
      <c r="F21" s="81" t="str">
        <f>IF(C21="(no eligible project)","",'Ceremony Script 2023'!D446)</f>
        <v>ENSS Recycles?</v>
      </c>
      <c r="H21" s="70">
        <v>446</v>
      </c>
    </row>
    <row r="22" spans="1:8" ht="15.75" customHeight="1" x14ac:dyDescent="0.2">
      <c r="A22" s="164" t="s">
        <v>531</v>
      </c>
      <c r="B22" s="165"/>
      <c r="C22" s="68" t="str">
        <f>IF('Ceremony Script 2023'!A440="none",'Ceremony Script 2023'!B440,RIGHT('Ceremony Script 2023'!B440,LEN('Ceremony Script 2023'!B440)-FIND(",",'Ceremony Script 2023'!B440)-1)&amp;" "&amp;LEFT('Ceremony Script 2023'!B440,FIND(",",'Ceremony Script 2023'!B440)-1))</f>
        <v>Corbin Kretschmar-Ford</v>
      </c>
      <c r="D22" s="68" t="str">
        <f>IF(C22="(no eligible project)","",IF('Ceremony Script 2023'!C440="(no partner)",'Ceremony Script 2023'!C440,RIGHT('Ceremony Script 2023'!C440,LEN('Ceremony Script 2023'!C440)-FIND(",",'Ceremony Script 2023'!C440)-1)&amp;" "&amp;LEFT('Ceremony Script 2023'!C440,FIND(",",'Ceremony Script 2023'!C440)-1)))</f>
        <v>Leo Weiskittel</v>
      </c>
      <c r="E22" s="68" t="str">
        <f>IF(C22="(no eligible project)","",'Ceremony Script 2023'!E440)</f>
        <v>Kawartha Montessori School</v>
      </c>
      <c r="F22" s="81" t="str">
        <f>IF(C22="(no eligible project)","",'Ceremony Script 2023'!D440)</f>
        <v>Superfood for Superworms</v>
      </c>
      <c r="H22" s="70">
        <v>440</v>
      </c>
    </row>
    <row r="23" spans="1:8" ht="15.75" customHeight="1" x14ac:dyDescent="0.2">
      <c r="A23" s="164" t="s">
        <v>530</v>
      </c>
      <c r="B23" s="165"/>
      <c r="C23" s="68" t="str">
        <f>IF('Ceremony Script 2023'!A434="none",'Ceremony Script 2023'!B434,RIGHT('Ceremony Script 2023'!B434,LEN('Ceremony Script 2023'!B434)-FIND(",",'Ceremony Script 2023'!B434)-1)&amp;" "&amp;LEFT('Ceremony Script 2023'!B434,FIND(",",'Ceremony Script 2023'!B434)-1))</f>
        <v>Zackary Carter Phillips</v>
      </c>
      <c r="D23" s="68" t="str">
        <f>IF(C23="(no eligible project)","",IF('Ceremony Script 2023'!C434="(no partner)",'Ceremony Script 2023'!C434,RIGHT('Ceremony Script 2023'!C434,LEN('Ceremony Script 2023'!C434)-FIND(",",'Ceremony Script 2023'!C434)-1)&amp;" "&amp;LEFT('Ceremony Script 2023'!C434,FIND(",",'Ceremony Script 2023'!C434)-1)))</f>
        <v>(no partner)</v>
      </c>
      <c r="E23" s="68" t="str">
        <f>IF(C23="(no eligible project)","",'Ceremony Script 2023'!E434)</f>
        <v>St. Elizabeth School</v>
      </c>
      <c r="F23" s="81" t="str">
        <f>IF(C23="(no eligible project)","",'Ceremony Script 2023'!D434)</f>
        <v>Simple Sun Tracking Solar Panels</v>
      </c>
      <c r="H23" s="70">
        <v>434</v>
      </c>
    </row>
    <row r="24" spans="1:8" s="173" customFormat="1" ht="15.75" x14ac:dyDescent="0.2">
      <c r="A24" s="170" t="s">
        <v>551</v>
      </c>
      <c r="B24" s="171"/>
      <c r="C24" s="171"/>
      <c r="D24" s="171"/>
      <c r="E24" s="171"/>
      <c r="F24" s="172"/>
      <c r="H24" s="174"/>
    </row>
    <row r="25" spans="1:8" x14ac:dyDescent="0.2">
      <c r="A25" s="80" t="s">
        <v>532</v>
      </c>
      <c r="B25" s="68"/>
      <c r="C25" s="68" t="str">
        <f>IF('Ceremony Script 2023'!A425="none",'Ceremony Script 2023'!B425,RIGHT('Ceremony Script 2023'!B425,LEN('Ceremony Script 2023'!B425)-FIND(",",'Ceremony Script 2023'!B425)-1)&amp;" "&amp;LEFT('Ceremony Script 2023'!B425,FIND(",",'Ceremony Script 2023'!B425)-1))</f>
        <v>Zackary Carter Phillips</v>
      </c>
      <c r="D25" s="68" t="str">
        <f>IF(C25="(no eligible project)","",IF('Ceremony Script 2023'!C425="(no partner)",'Ceremony Script 2023'!C425,RIGHT('Ceremony Script 2023'!C425,LEN('Ceremony Script 2023'!C425)-FIND(",",'Ceremony Script 2023'!C425)-1)&amp;" "&amp;LEFT('Ceremony Script 2023'!C425,FIND(",",'Ceremony Script 2023'!C425)-1)))</f>
        <v>(no partner)</v>
      </c>
      <c r="E25" s="68" t="str">
        <f>IF(C25="(no eligible project)","",'Ceremony Script 2023'!E425)</f>
        <v>St. Elizabeth School</v>
      </c>
      <c r="F25" s="81" t="str">
        <f>IF(C25="(no eligible project)","",'Ceremony Script 2023'!D425)</f>
        <v>Simple Sun Tracking Solar Panels</v>
      </c>
      <c r="H25" s="70">
        <v>425</v>
      </c>
    </row>
    <row r="26" spans="1:8" ht="15.75" customHeight="1" x14ac:dyDescent="0.2">
      <c r="A26" s="80" t="s">
        <v>533</v>
      </c>
      <c r="B26" s="68"/>
      <c r="C26" s="68" t="str">
        <f>IF('Ceremony Script 2023'!A428="none",'Ceremony Script 2023'!B428,RIGHT('Ceremony Script 2023'!B428,LEN('Ceremony Script 2023'!B428)-FIND(",",'Ceremony Script 2023'!B428)-1)&amp;" "&amp;LEFT('Ceremony Script 2023'!B428,FIND(",",'Ceremony Script 2023'!B428)-1))</f>
        <v>Aviraj Sembhi</v>
      </c>
      <c r="D26" s="68" t="str">
        <f>IF(C26="(no eligible project)","",IF('Ceremony Script 2023'!C428="(no partner)",'Ceremony Script 2023'!C428,RIGHT('Ceremony Script 2023'!C428,LEN('Ceremony Script 2023'!C428)-FIND(",",'Ceremony Script 2023'!C428)-1)&amp;" "&amp;LEFT('Ceremony Script 2023'!C428,FIND(",",'Ceremony Script 2023'!C428)-1)))</f>
        <v>(no partner)</v>
      </c>
      <c r="E26" s="68" t="str">
        <f>IF(C26="(no eligible project)","",'Ceremony Script 2023'!E428)</f>
        <v>St. Catherine Elementary School</v>
      </c>
      <c r="F26" s="81" t="str">
        <f>IF(C26="(no eligible project)","",'Ceremony Script 2023'!D428)</f>
        <v>Exploring the Potential of Machine Learning in Solving Puzzles</v>
      </c>
      <c r="H26" s="70">
        <v>428</v>
      </c>
    </row>
    <row r="27" spans="1:8" s="173" customFormat="1" ht="15.75" x14ac:dyDescent="0.2">
      <c r="A27" s="175" t="s">
        <v>534</v>
      </c>
      <c r="B27" s="171"/>
      <c r="C27" s="171"/>
      <c r="D27" s="171"/>
      <c r="E27" s="171"/>
      <c r="F27" s="172"/>
      <c r="H27" s="174"/>
    </row>
    <row r="28" spans="1:8" x14ac:dyDescent="0.2">
      <c r="A28" s="80" t="s">
        <v>532</v>
      </c>
      <c r="B28" s="68"/>
      <c r="C28" s="68" t="str">
        <f>IF('Ceremony Script 2023'!A415="none",'Ceremony Script 2023'!B415,RIGHT('Ceremony Script 2023'!B415,LEN('Ceremony Script 2023'!B415)-FIND(",",'Ceremony Script 2023'!B415)-1)&amp;" "&amp;LEFT('Ceremony Script 2023'!B415,FIND(",",'Ceremony Script 2023'!B415)-1))</f>
        <v>Ella Sehn</v>
      </c>
      <c r="D28" s="68" t="s">
        <v>535</v>
      </c>
      <c r="E28" s="68" t="str">
        <f>IF(C28="(no eligible project)","",'Ceremony Script 2023'!E415)</f>
        <v>St. Catherine Elementary School</v>
      </c>
      <c r="F28" s="81" t="str">
        <f>IF(C28="(no eligible project)","",'Ceremony Script 2023'!D415)</f>
        <v>Purifying Chlorinated Water with Carbon</v>
      </c>
      <c r="H28" s="70">
        <v>415</v>
      </c>
    </row>
    <row r="29" spans="1:8" x14ac:dyDescent="0.2">
      <c r="A29" s="80" t="s">
        <v>533</v>
      </c>
      <c r="B29" s="68"/>
      <c r="C29" s="68" t="str">
        <f>IF('Ceremony Script 2023'!A418="none",'Ceremony Script 2023'!B418,RIGHT('Ceremony Script 2023'!B418,LEN('Ceremony Script 2023'!B418)-FIND(",",'Ceremony Script 2023'!B418)-1)&amp;" "&amp;LEFT('Ceremony Script 2023'!B418,FIND(",",'Ceremony Script 2023'!B418)-1))</f>
        <v>Corbin Kretschmar-Ford</v>
      </c>
      <c r="D29" s="68" t="str">
        <f>IF(C29="(no eligible project)","",IF('Ceremony Script 2023'!C418="(no partner)",'Ceremony Script 2023'!C418,RIGHT('Ceremony Script 2023'!C418,LEN('Ceremony Script 2023'!C418)-FIND(",",'Ceremony Script 2023'!C418)-1)&amp;" "&amp;LEFT('Ceremony Script 2023'!C418,FIND(",",'Ceremony Script 2023'!C418)-1)))</f>
        <v>Leo Weiskittel</v>
      </c>
      <c r="E29" s="68" t="str">
        <f>IF(C29="(no eligible project)","",'Ceremony Script 2023'!E418)</f>
        <v>Kawartha Montessori School</v>
      </c>
      <c r="F29" s="81" t="str">
        <f>IF(C29="(no eligible project)","",'Ceremony Script 2023'!D418)</f>
        <v>Superfood for Superworms</v>
      </c>
      <c r="H29" s="70">
        <v>418</v>
      </c>
    </row>
    <row r="30" spans="1:8" ht="15.75" customHeight="1" x14ac:dyDescent="0.2">
      <c r="A30" s="164" t="s">
        <v>536</v>
      </c>
      <c r="B30" s="165"/>
      <c r="C30" s="68" t="str">
        <f>IF('Ceremony Script 2023'!A408="none",'Ceremony Script 2023'!B408,RIGHT('Ceremony Script 2023'!B408,LEN('Ceremony Script 2023'!B408)-FIND(",",'Ceremony Script 2023'!B408)-1)&amp;" "&amp;LEFT('Ceremony Script 2023'!B408,FIND(",",'Ceremony Script 2023'!B408)-1))</f>
        <v>Zackary Carter Phillips</v>
      </c>
      <c r="D30" s="68" t="s">
        <v>535</v>
      </c>
      <c r="E30" s="68" t="str">
        <f>IF(C30="(no eligible project)","",'Ceremony Script 2023'!E408)</f>
        <v>St. Elizabeth School</v>
      </c>
      <c r="F30" s="81" t="str">
        <f>IF(C30="(no eligible project)","",'Ceremony Script 2023'!D408)</f>
        <v>Simple Sun Tracking Solar Panels</v>
      </c>
      <c r="H30" s="70">
        <v>407</v>
      </c>
    </row>
    <row r="31" spans="1:8" ht="31.5" customHeight="1" x14ac:dyDescent="0.2">
      <c r="A31" s="164" t="s">
        <v>552</v>
      </c>
      <c r="B31" s="165"/>
      <c r="C31" s="68" t="str">
        <f>IF('Ceremony Script 2023'!A402="none",'Ceremony Script 2023'!B402,RIGHT('Ceremony Script 2023'!B402,LEN('Ceremony Script 2023'!B402)-FIND(",",'Ceremony Script 2023'!B402)-1)&amp;" "&amp;LEFT('Ceremony Script 2023'!B402,FIND(",",'Ceremony Script 2023'!B402)-1))</f>
        <v>Zackary Carter Phillips</v>
      </c>
      <c r="D31" s="68" t="s">
        <v>535</v>
      </c>
      <c r="E31" s="68" t="str">
        <f>IF(C31="(no eligible project)","",'Ceremony Script 2023'!E402)</f>
        <v>St. Elizabeth School</v>
      </c>
      <c r="F31" s="81" t="str">
        <f>IF(C31="(no eligible project)","",'Ceremony Script 2023'!D402)</f>
        <v>Simple Sun Tracking Solar Panels</v>
      </c>
      <c r="H31" s="70">
        <v>402</v>
      </c>
    </row>
    <row r="32" spans="1:8" ht="31.5" customHeight="1" x14ac:dyDescent="0.2">
      <c r="A32" s="164" t="s">
        <v>555</v>
      </c>
      <c r="B32" s="165"/>
      <c r="C32" s="68" t="s">
        <v>537</v>
      </c>
      <c r="D32" s="68" t="s">
        <v>535</v>
      </c>
      <c r="E32" s="68" t="s">
        <v>137</v>
      </c>
      <c r="F32" s="81" t="s">
        <v>230</v>
      </c>
      <c r="H32" s="70">
        <v>396</v>
      </c>
    </row>
    <row r="33" spans="1:8" ht="15.75" customHeight="1" x14ac:dyDescent="0.2">
      <c r="A33" s="164" t="s">
        <v>538</v>
      </c>
      <c r="B33" s="165"/>
      <c r="C33" s="68" t="s">
        <v>539</v>
      </c>
      <c r="D33" s="68" t="s">
        <v>540</v>
      </c>
      <c r="E33" s="68" t="s">
        <v>195</v>
      </c>
      <c r="F33" s="81" t="s">
        <v>200</v>
      </c>
      <c r="H33" s="70">
        <v>396</v>
      </c>
    </row>
    <row r="34" spans="1:8" ht="15.75" customHeight="1" x14ac:dyDescent="0.2">
      <c r="A34" s="164" t="s">
        <v>541</v>
      </c>
      <c r="B34" s="165"/>
      <c r="C34" s="68" t="str">
        <f>IF('Ceremony Script 2023'!A384="none",'Ceremony Script 2023'!B384,RIGHT('Ceremony Script 2023'!B384,LEN('Ceremony Script 2023'!B384)-FIND(",",'Ceremony Script 2023'!B384)-1)&amp;" "&amp;LEFT('Ceremony Script 2023'!B384,FIND(",",'Ceremony Script 2023'!B384)-1))</f>
        <v>Claire Sehn</v>
      </c>
      <c r="D34" s="68" t="s">
        <v>535</v>
      </c>
      <c r="E34" s="68" t="str">
        <f>IF(C34="(no eligible project)","",'Ceremony Script 2023'!E384)</f>
        <v>St. Catherine Elementary School</v>
      </c>
      <c r="F34" s="81" t="str">
        <f>IF(C34="(no eligible project)","",'Ceremony Script 2023'!D384)</f>
        <v>Gray is the New Green: Reusing Gray Water to Grow Plants</v>
      </c>
      <c r="H34" s="70">
        <v>384</v>
      </c>
    </row>
    <row r="35" spans="1:8" ht="15.75" customHeight="1" x14ac:dyDescent="0.2">
      <c r="A35" s="164" t="s">
        <v>543</v>
      </c>
      <c r="B35" s="165"/>
      <c r="C35" s="68" t="s">
        <v>542</v>
      </c>
      <c r="D35" s="68" t="s">
        <v>535</v>
      </c>
      <c r="E35" s="68" t="s">
        <v>122</v>
      </c>
      <c r="F35" s="81" t="s">
        <v>226</v>
      </c>
      <c r="H35" s="70">
        <v>384</v>
      </c>
    </row>
    <row r="36" spans="1:8" ht="31.5" customHeight="1" x14ac:dyDescent="0.2">
      <c r="A36" s="164" t="s">
        <v>544</v>
      </c>
      <c r="B36" s="165"/>
      <c r="C36" s="68" t="s">
        <v>542</v>
      </c>
      <c r="D36" s="68" t="s">
        <v>535</v>
      </c>
      <c r="E36" s="68" t="s">
        <v>122</v>
      </c>
      <c r="F36" s="81" t="s">
        <v>226</v>
      </c>
      <c r="H36" s="70">
        <v>384</v>
      </c>
    </row>
    <row r="37" spans="1:8" s="173" customFormat="1" ht="15.75" x14ac:dyDescent="0.2">
      <c r="A37" s="175" t="s">
        <v>553</v>
      </c>
      <c r="B37" s="171"/>
      <c r="C37" s="171"/>
      <c r="D37" s="171"/>
      <c r="E37" s="171"/>
      <c r="F37" s="172"/>
      <c r="H37" s="174"/>
    </row>
    <row r="38" spans="1:8" x14ac:dyDescent="0.2">
      <c r="A38" s="80" t="s">
        <v>532</v>
      </c>
      <c r="B38" s="68"/>
      <c r="C38" s="68" t="str">
        <f>IF('Ceremony Script 2023'!A363="none",'Ceremony Script 2023'!B363,RIGHT('Ceremony Script 2023'!B363,LEN('Ceremony Script 2023'!B363)-FIND(",",'Ceremony Script 2023'!B363)-1)&amp;" "&amp;LEFT('Ceremony Script 2023'!B363,FIND(",",'Ceremony Script 2023'!B363)-1))</f>
        <v>Ella Kemsley</v>
      </c>
      <c r="D38" s="68" t="s">
        <v>535</v>
      </c>
      <c r="E38" s="68" t="str">
        <f>IF(C38="(no eligible project)","",'Ceremony Script 2023'!E363)</f>
        <v>Children's Montessori &amp; Preparatory School</v>
      </c>
      <c r="F38" s="81" t="str">
        <f>IF(C38="(no eligible project)","",'Ceremony Script 2023'!D363)</f>
        <v>Effective Hand Hygiene</v>
      </c>
      <c r="H38" s="70">
        <v>363</v>
      </c>
    </row>
    <row r="39" spans="1:8" x14ac:dyDescent="0.2">
      <c r="A39" s="80" t="s">
        <v>533</v>
      </c>
      <c r="B39" s="68"/>
      <c r="C39" s="68" t="str">
        <f>IF('Ceremony Script 2023'!A366="none",'Ceremony Script 2023'!B366,RIGHT('Ceremony Script 2023'!B366,LEN('Ceremony Script 2023'!B366)-FIND(",",'Ceremony Script 2023'!B366)-1)&amp;" "&amp;LEFT('Ceremony Script 2023'!B366,FIND(",",'Ceremony Script 2023'!B366)-1))</f>
        <v>Kara Doherty</v>
      </c>
      <c r="D39" s="68" t="str">
        <f>IF(C39="(no eligible project)","",IF('Ceremony Script 2023'!C428="(no partner)",'Ceremony Script 2023'!C428,RIGHT('Ceremony Script 2023'!C428,LEN('Ceremony Script 2023'!C428)-FIND(",",'Ceremony Script 2023'!C428)-1)&amp;" "&amp;LEFT('Ceremony Script 2023'!C428,FIND(",",'Ceremony Script 2023'!C428)-1)))</f>
        <v>(no partner)</v>
      </c>
      <c r="E39" s="68" t="str">
        <f>IF(C39="(no eligible project)","",'Ceremony Script 2023'!E366)</f>
        <v>Holy Cross Secondary School</v>
      </c>
      <c r="F39" s="81" t="str">
        <f>IF(C39="(no eligible project)","",'Ceremony Script 2023'!D366)</f>
        <v>Science of Pain</v>
      </c>
      <c r="H39" s="70">
        <v>366</v>
      </c>
    </row>
    <row r="40" spans="1:8" ht="31.5" customHeight="1" x14ac:dyDescent="0.2">
      <c r="A40" s="164" t="s">
        <v>545</v>
      </c>
      <c r="B40" s="165"/>
      <c r="C40" s="68" t="s">
        <v>542</v>
      </c>
      <c r="D40" s="68" t="s">
        <v>535</v>
      </c>
      <c r="E40" s="68" t="s">
        <v>122</v>
      </c>
      <c r="F40" s="81" t="s">
        <v>226</v>
      </c>
      <c r="H40" s="70">
        <v>384</v>
      </c>
    </row>
    <row r="41" spans="1:8" ht="31.5" customHeight="1" x14ac:dyDescent="0.2">
      <c r="A41" s="164" t="s">
        <v>546</v>
      </c>
      <c r="B41" s="165"/>
      <c r="C41" s="68" t="s">
        <v>542</v>
      </c>
      <c r="D41" s="68" t="s">
        <v>535</v>
      </c>
      <c r="E41" s="68" t="s">
        <v>122</v>
      </c>
      <c r="F41" s="81" t="s">
        <v>226</v>
      </c>
      <c r="H41" s="70">
        <v>384</v>
      </c>
    </row>
    <row r="42" spans="1:8" ht="15.75" x14ac:dyDescent="0.2">
      <c r="A42" s="167" t="s">
        <v>548</v>
      </c>
      <c r="B42" s="168"/>
      <c r="C42" s="168" t="s">
        <v>547</v>
      </c>
      <c r="D42" s="168" t="s">
        <v>535</v>
      </c>
      <c r="E42" s="168" t="s">
        <v>152</v>
      </c>
      <c r="F42" s="81" t="s">
        <v>284</v>
      </c>
      <c r="H42" s="70">
        <v>452</v>
      </c>
    </row>
    <row r="43" spans="1:8" s="173" customFormat="1" ht="15.75" x14ac:dyDescent="0.2">
      <c r="A43" s="175" t="s">
        <v>549</v>
      </c>
      <c r="B43" s="171"/>
      <c r="C43" s="171"/>
      <c r="D43" s="171"/>
      <c r="E43" s="171"/>
      <c r="F43" s="172"/>
      <c r="H43" s="174"/>
    </row>
    <row r="44" spans="1:8" x14ac:dyDescent="0.2">
      <c r="A44" s="80" t="s">
        <v>558</v>
      </c>
      <c r="B44" s="68"/>
      <c r="C44" s="68" t="s">
        <v>542</v>
      </c>
      <c r="D44" s="68" t="s">
        <v>535</v>
      </c>
      <c r="E44" s="68" t="s">
        <v>122</v>
      </c>
      <c r="F44" s="81" t="s">
        <v>226</v>
      </c>
      <c r="H44" s="70">
        <v>415</v>
      </c>
    </row>
    <row r="45" spans="1:8" x14ac:dyDescent="0.2">
      <c r="A45" s="80" t="s">
        <v>559</v>
      </c>
      <c r="B45" s="68"/>
      <c r="C45" s="68" t="s">
        <v>539</v>
      </c>
      <c r="D45" s="68" t="s">
        <v>540</v>
      </c>
      <c r="E45" s="68" t="s">
        <v>195</v>
      </c>
      <c r="F45" s="81" t="s">
        <v>200</v>
      </c>
      <c r="H45" s="70">
        <v>418</v>
      </c>
    </row>
    <row r="46" spans="1:8" s="173" customFormat="1" ht="15.75" x14ac:dyDescent="0.2">
      <c r="A46" s="175" t="s">
        <v>550</v>
      </c>
      <c r="B46" s="171"/>
      <c r="C46" s="171"/>
      <c r="D46" s="171"/>
      <c r="E46" s="171"/>
      <c r="F46" s="172"/>
      <c r="H46" s="174"/>
    </row>
    <row r="47" spans="1:8" x14ac:dyDescent="0.2">
      <c r="A47" s="80" t="s">
        <v>532</v>
      </c>
      <c r="B47" s="68"/>
      <c r="C47" s="68" t="str">
        <f>IF('Ceremony Script 2023'!A316="none",'Ceremony Script 2023'!B316,RIGHT('Ceremony Script 2023'!B316,LEN('Ceremony Script 2023'!B316)-FIND(",",'Ceremony Script 2023'!B316)-1)&amp;" "&amp;LEFT('Ceremony Script 2023'!B316,FIND(",",'Ceremony Script 2023'!B316)-1))</f>
        <v>Hailey Cavanagh</v>
      </c>
      <c r="D47" s="68" t="s">
        <v>535</v>
      </c>
      <c r="E47" s="68" t="str">
        <f>IF(C47="(no eligible project)","",'Ceremony Script 2023'!E316)</f>
        <v>St. Peter Secondary School</v>
      </c>
      <c r="F47" s="81" t="str">
        <f>IF(C47="(no eligible project)","",'Ceremony Script 2023'!D316)</f>
        <v>The Ripple Effect~It's no matter</v>
      </c>
      <c r="H47" s="70">
        <v>316</v>
      </c>
    </row>
    <row r="48" spans="1:8" ht="15.75" customHeight="1" x14ac:dyDescent="0.2">
      <c r="A48" s="80" t="s">
        <v>533</v>
      </c>
      <c r="B48" s="68"/>
      <c r="C48" s="68" t="str">
        <f>IF('Ceremony Script 2023'!A319="none",'Ceremony Script 2023'!B319,RIGHT('Ceremony Script 2023'!B319,LEN('Ceremony Script 2023'!B319)-FIND(",",'Ceremony Script 2023'!B319)-1)&amp;" "&amp;LEFT('Ceremony Script 2023'!B319,FIND(",",'Ceremony Script 2023'!B319)-1))</f>
        <v>Hope Bush</v>
      </c>
      <c r="D48" s="68" t="s">
        <v>535</v>
      </c>
      <c r="E48" s="68" t="str">
        <f>IF(C48="(no eligible project)","",'Ceremony Script 2023'!E319)</f>
        <v>James Strath Public School</v>
      </c>
      <c r="F48" s="81" t="str">
        <f>IF(C48="(no eligible project)","",'Ceremony Script 2023'!D319)</f>
        <v>Collecting  Micro-meteorites</v>
      </c>
      <c r="H48" s="70">
        <v>319</v>
      </c>
    </row>
    <row r="49" spans="1:8" ht="15.75" customHeight="1" x14ac:dyDescent="0.2">
      <c r="A49" s="164" t="s">
        <v>554</v>
      </c>
      <c r="B49" s="165"/>
      <c r="C49" s="68" t="str">
        <f>IF('Ceremony Script 2023'!A309="none",'Ceremony Script 2023'!B309,RIGHT('Ceremony Script 2023'!B309,LEN('Ceremony Script 2023'!B309)-FIND(",",'Ceremony Script 2023'!B309)-1)&amp;" "&amp;LEFT('Ceremony Script 2023'!B309,FIND(",",'Ceremony Script 2023'!B309)-1))</f>
        <v>Austin McInnes</v>
      </c>
      <c r="D49" s="68" t="s">
        <v>535</v>
      </c>
      <c r="E49" s="68" t="str">
        <f>IF(C49="(no eligible project)","",'Ceremony Script 2023'!E309)</f>
        <v>St. Catherine Elementary School</v>
      </c>
      <c r="F49" s="81" t="str">
        <f>IF(C49="(no eligible project)","",'Ceremony Script 2023'!D309)</f>
        <v>Raising the Bar (Part 2): Creating Waste Free Shampoo &amp; Conditioner Bars</v>
      </c>
      <c r="H49" s="70">
        <v>309</v>
      </c>
    </row>
    <row r="50" spans="1:8" ht="31.5" customHeight="1" x14ac:dyDescent="0.2">
      <c r="A50" s="164" t="s">
        <v>556</v>
      </c>
      <c r="B50" s="165"/>
      <c r="C50" s="68" t="str">
        <f>IF('Ceremony Script 2023'!A303="none",'Ceremony Script 2023'!B303,RIGHT('Ceremony Script 2023'!B303,LEN('Ceremony Script 2023'!B303)-FIND(",",'Ceremony Script 2023'!B303)-1)&amp;" "&amp;LEFT('Ceremony Script 2023'!B303,FIND(",",'Ceremony Script 2023'!B303)-1))</f>
        <v>Manha Yusuf</v>
      </c>
      <c r="D50" s="68" t="str">
        <f>IF('Ceremony Script 2023'!B303="none",'Ceremony Script 2023'!C303,RIGHT('Ceremony Script 2023'!C303,LEN('Ceremony Script 2023'!C303)-FIND(",",'Ceremony Script 2023'!C303)-1)&amp;" "&amp;LEFT('Ceremony Script 2023'!C303,FIND(",",'Ceremony Script 2023'!C303)-1))</f>
        <v>Laiba Yusuf</v>
      </c>
      <c r="E50" s="68" t="str">
        <f>IF(C50="(no eligible project)","",'Ceremony Script 2023'!E303)</f>
        <v>Home School</v>
      </c>
      <c r="F50" s="81" t="str">
        <f>IF(C50="(no eligible project)","",'Ceremony Script 2023'!D303)</f>
        <v>Improving youth and adult mental health post covid-19 pandemic among unemployed and low income households through Art sessions and Pet therapy.</v>
      </c>
      <c r="H50" s="70">
        <v>303</v>
      </c>
    </row>
    <row r="51" spans="1:8" ht="15.75" customHeight="1" x14ac:dyDescent="0.2">
      <c r="A51" s="164" t="s">
        <v>548</v>
      </c>
      <c r="B51" s="165"/>
      <c r="C51" s="68" t="s">
        <v>557</v>
      </c>
      <c r="D51" s="68" t="s">
        <v>535</v>
      </c>
      <c r="E51" s="68" t="s">
        <v>122</v>
      </c>
      <c r="F51" s="81" t="s">
        <v>121</v>
      </c>
      <c r="H51" s="70">
        <v>434</v>
      </c>
    </row>
    <row r="52" spans="1:8" s="173" customFormat="1" ht="15.75" x14ac:dyDescent="0.2">
      <c r="A52" s="175" t="s">
        <v>549</v>
      </c>
      <c r="B52" s="171"/>
      <c r="C52" s="171"/>
      <c r="D52" s="171"/>
      <c r="E52" s="171"/>
      <c r="F52" s="172"/>
      <c r="H52" s="174"/>
    </row>
    <row r="53" spans="1:8" ht="15.75" customHeight="1" x14ac:dyDescent="0.2">
      <c r="A53" s="80" t="s">
        <v>561</v>
      </c>
      <c r="B53" s="68"/>
      <c r="C53" s="68" t="s">
        <v>557</v>
      </c>
      <c r="D53" s="68" t="s">
        <v>535</v>
      </c>
      <c r="E53" s="68" t="s">
        <v>122</v>
      </c>
      <c r="F53" s="81" t="s">
        <v>121</v>
      </c>
      <c r="H53" s="70">
        <v>415</v>
      </c>
    </row>
    <row r="54" spans="1:8" ht="15.75" customHeight="1" x14ac:dyDescent="0.2">
      <c r="A54" s="80" t="s">
        <v>560</v>
      </c>
      <c r="B54" s="68"/>
      <c r="C54" s="68" t="str">
        <f>IF('Ceremony Script 2023'!A288="none",'Ceremony Script 2023'!B288,RIGHT('Ceremony Script 2023'!B288,LEN('Ceremony Script 2023'!B288)-FIND(",",'Ceremony Script 2023'!B288)-1)&amp;" "&amp;LEFT('Ceremony Script 2023'!B288,FIND(",",'Ceremony Script 2023'!B288)-1))</f>
        <v>Addison Hancock</v>
      </c>
      <c r="D54" s="68" t="s">
        <v>535</v>
      </c>
      <c r="E54" s="68" t="str">
        <f>IF(C54="(no eligible project)","",'Ceremony Script 2023'!E288)</f>
        <v>James Strath Public School</v>
      </c>
      <c r="F54" s="81" t="str">
        <f>IF(C54="(no eligible project)","",'Ceremony Script 2023'!D288)</f>
        <v>Erosion In Motion</v>
      </c>
      <c r="H54" s="70">
        <v>418</v>
      </c>
    </row>
    <row r="55" spans="1:8" x14ac:dyDescent="0.2">
      <c r="A55" s="68"/>
      <c r="B55" s="68"/>
      <c r="C55" s="68"/>
      <c r="D55" s="68"/>
      <c r="E55" s="68"/>
      <c r="F55" s="67"/>
      <c r="H55" s="70"/>
    </row>
    <row r="56" spans="1:8" ht="18" x14ac:dyDescent="0.2">
      <c r="A56" s="72" t="s">
        <v>497</v>
      </c>
      <c r="B56" s="72"/>
      <c r="C56" s="73"/>
      <c r="D56" s="73"/>
      <c r="E56" s="73"/>
      <c r="F56" s="74"/>
      <c r="H56" s="70"/>
    </row>
    <row r="58" spans="1:8" ht="15.75" x14ac:dyDescent="0.2">
      <c r="A58" s="75" t="s">
        <v>498</v>
      </c>
      <c r="B58" s="75"/>
      <c r="C58" s="76"/>
      <c r="D58" s="76"/>
      <c r="E58" s="76"/>
      <c r="F58" s="77"/>
      <c r="H58" s="70"/>
    </row>
    <row r="59" spans="1:8" hidden="1" x14ac:dyDescent="0.2">
      <c r="A59" s="88" t="s">
        <v>499</v>
      </c>
      <c r="B59" s="100"/>
      <c r="C59" s="89"/>
      <c r="D59" s="89"/>
      <c r="E59" s="89"/>
      <c r="F59" s="90"/>
      <c r="H59" s="70"/>
    </row>
    <row r="60" spans="1:8" hidden="1" x14ac:dyDescent="0.2">
      <c r="A60" s="80" t="s">
        <v>500</v>
      </c>
      <c r="B60" s="68"/>
      <c r="C60" s="68" t="e">
        <f>IF('Ceremony Script 2023'!#REF!="none",'Ceremony Script 2023'!#REF!,RIGHT('Ceremony Script 2023'!#REF!,LEN('Ceremony Script 2023'!#REF!)-FIND(",",'Ceremony Script 2023'!#REF!)-1)&amp;" "&amp;LEFT('Ceremony Script 2023'!#REF!,FIND(",",'Ceremony Script 2023'!#REF!)-1))</f>
        <v>#REF!</v>
      </c>
      <c r="D60" s="68" t="e">
        <f>IF(C60="(no eligible project)","",IF('Ceremony Script 2023'!#REF!="(no partner)",'Ceremony Script 2023'!#REF!,RIGHT('Ceremony Script 2023'!#REF!,LEN('Ceremony Script 2023'!#REF!)-FIND(",",'Ceremony Script 2023'!#REF!)-1)&amp;" "&amp;LEFT('Ceremony Script 2023'!#REF!,FIND(",",'Ceremony Script 2023'!#REF!)-1)))</f>
        <v>#REF!</v>
      </c>
      <c r="E60" s="68" t="e">
        <f>IF(C60="(no eligible project)","",'Ceremony Script 2023'!#REF!)</f>
        <v>#REF!</v>
      </c>
      <c r="F60" s="81" t="e">
        <f>IF(C60="(no eligible project)","",'Ceremony Script 2023'!#REF!)</f>
        <v>#REF!</v>
      </c>
      <c r="H60" s="70">
        <v>289</v>
      </c>
    </row>
    <row r="61" spans="1:8" hidden="1" x14ac:dyDescent="0.2">
      <c r="A61" s="80" t="s">
        <v>501</v>
      </c>
      <c r="B61" s="68"/>
      <c r="C61" s="68" t="e">
        <f>IF('Ceremony Script 2023'!#REF!="none",'Ceremony Script 2023'!#REF!,RIGHT('Ceremony Script 2023'!#REF!,LEN('Ceremony Script 2023'!#REF!)-FIND(",",'Ceremony Script 2023'!#REF!)-1)&amp;" "&amp;LEFT('Ceremony Script 2023'!#REF!,FIND(",",'Ceremony Script 2023'!#REF!)-1))</f>
        <v>#REF!</v>
      </c>
      <c r="D61" s="68" t="e">
        <f>IF(C61="(no eligible project)","",IF('Ceremony Script 2023'!#REF!="(no partner)",'Ceremony Script 2023'!#REF!,RIGHT('Ceremony Script 2023'!#REF!,LEN('Ceremony Script 2023'!#REF!)-FIND(",",'Ceremony Script 2023'!#REF!)-1)&amp;" "&amp;LEFT('Ceremony Script 2023'!#REF!,FIND(",",'Ceremony Script 2023'!#REF!)-1)))</f>
        <v>#REF!</v>
      </c>
      <c r="E61" s="68" t="e">
        <f>IF(C61="(no eligible project)","",'Ceremony Script 2023'!#REF!)</f>
        <v>#REF!</v>
      </c>
      <c r="F61" s="81" t="e">
        <f>IF(C61="(no eligible project)","",'Ceremony Script 2023'!#REF!)</f>
        <v>#REF!</v>
      </c>
      <c r="H61" s="70">
        <v>286</v>
      </c>
    </row>
    <row r="62" spans="1:8" hidden="1" x14ac:dyDescent="0.2">
      <c r="A62" s="80" t="s">
        <v>502</v>
      </c>
      <c r="B62" s="68"/>
      <c r="C62" s="68" t="e">
        <f>IF('Ceremony Script 2023'!#REF!="none",'Ceremony Script 2023'!#REF!,RIGHT('Ceremony Script 2023'!#REF!,LEN('Ceremony Script 2023'!#REF!)-FIND(",",'Ceremony Script 2023'!#REF!)-1)&amp;" "&amp;LEFT('Ceremony Script 2023'!#REF!,FIND(",",'Ceremony Script 2023'!#REF!)-1))</f>
        <v>#REF!</v>
      </c>
      <c r="D62" s="68" t="e">
        <f>IF(C62="(no eligible project)","",IF('Ceremony Script 2023'!#REF!="(no partner)",'Ceremony Script 2023'!#REF!,RIGHT('Ceremony Script 2023'!#REF!,LEN('Ceremony Script 2023'!#REF!)-FIND(",",'Ceremony Script 2023'!#REF!)-1)&amp;" "&amp;LEFT('Ceremony Script 2023'!#REF!,FIND(",",'Ceremony Script 2023'!#REF!)-1)))</f>
        <v>#REF!</v>
      </c>
      <c r="E62" s="68" t="e">
        <f>IF(C62="(no eligible project)","",'Ceremony Script 2023'!#REF!)</f>
        <v>#REF!</v>
      </c>
      <c r="F62" s="81" t="e">
        <f>IF(C62="(no eligible project)","",'Ceremony Script 2023'!#REF!)</f>
        <v>#REF!</v>
      </c>
      <c r="H62" s="70">
        <v>283</v>
      </c>
    </row>
    <row r="63" spans="1:8" hidden="1" x14ac:dyDescent="0.2">
      <c r="A63" s="80" t="s">
        <v>503</v>
      </c>
      <c r="B63" s="68"/>
      <c r="C63" s="68" t="e">
        <f>IF('Ceremony Script 2023'!#REF!="none",'Ceremony Script 2023'!#REF!,RIGHT('Ceremony Script 2023'!#REF!,LEN('Ceremony Script 2023'!#REF!)-FIND(",",'Ceremony Script 2023'!#REF!)-1)&amp;" "&amp;LEFT('Ceremony Script 2023'!#REF!,FIND(",",'Ceremony Script 2023'!#REF!)-1))</f>
        <v>#REF!</v>
      </c>
      <c r="D63" s="68" t="e">
        <f>IF(C63="(no eligible project)","",IF('Ceremony Script 2023'!#REF!="(no partner)",'Ceremony Script 2023'!#REF!,RIGHT('Ceremony Script 2023'!#REF!,LEN('Ceremony Script 2023'!#REF!)-FIND(",",'Ceremony Script 2023'!#REF!)-1)&amp;" "&amp;LEFT('Ceremony Script 2023'!#REF!,FIND(",",'Ceremony Script 2023'!#REF!)-1)))</f>
        <v>#REF!</v>
      </c>
      <c r="E63" s="68" t="e">
        <f>IF(C63="(no eligible project)","",'Ceremony Script 2023'!#REF!)</f>
        <v>#REF!</v>
      </c>
      <c r="F63" s="81" t="e">
        <f>IF(C63="(no eligible project)","",'Ceremony Script 2023'!#REF!)</f>
        <v>#REF!</v>
      </c>
      <c r="H63" s="70">
        <v>280</v>
      </c>
    </row>
    <row r="64" spans="1:8" x14ac:dyDescent="0.2">
      <c r="A64" s="91" t="s">
        <v>504</v>
      </c>
      <c r="B64" s="101"/>
      <c r="C64" s="92"/>
      <c r="D64" s="92"/>
      <c r="E64" s="92"/>
      <c r="F64" s="93"/>
      <c r="H64" s="70"/>
    </row>
    <row r="65" spans="1:8" x14ac:dyDescent="0.2">
      <c r="A65" s="80" t="s">
        <v>564</v>
      </c>
      <c r="B65" s="68"/>
      <c r="C65" s="68" t="str">
        <f>IF('Ceremony Script 2023'!A266="none",'Ceremony Script 2023'!B266,RIGHT('Ceremony Script 2023'!B266,LEN('Ceremony Script 2023'!B266)-FIND(",",'Ceremony Script 2023'!B266)-1)&amp;" "&amp;LEFT('Ceremony Script 2023'!B266,FIND(",",'Ceremony Script 2023'!B266)-1))</f>
        <v>Elena De Luca</v>
      </c>
      <c r="D65" s="68" t="str">
        <f>IF(C65="(no eligible project)","",IF('Ceremony Script 2023'!C266="(no partner)",'Ceremony Script 2023'!C266,RIGHT('Ceremony Script 2023'!C266,LEN('Ceremony Script 2023'!C266)-FIND(",",'Ceremony Script 2023'!C266)-1)&amp;" "&amp;LEFT('Ceremony Script 2023'!C266,FIND(",",'Ceremony Script 2023'!C266)-1)))</f>
        <v>Nate Bennett</v>
      </c>
      <c r="E65" s="68" t="str">
        <f>IF(C65="(no eligible project)","",'Ceremony Script 2023'!E266)</f>
        <v>East Northumberland Secondary School</v>
      </c>
      <c r="F65" s="81" t="str">
        <f>IF(C65="(no eligible project)","",'Ceremony Script 2023'!D266)</f>
        <v>ENSS Recycles?</v>
      </c>
      <c r="H65" s="70">
        <v>266</v>
      </c>
    </row>
    <row r="66" spans="1:8" x14ac:dyDescent="0.2">
      <c r="A66" s="80" t="s">
        <v>494</v>
      </c>
      <c r="B66" s="68"/>
      <c r="C66" s="68" t="str">
        <f>IF('Ceremony Script 2023'!A263="none",'Ceremony Script 2023'!B263,RIGHT('Ceremony Script 2023'!B263,LEN('Ceremony Script 2023'!B263)-FIND(",",'Ceremony Script 2023'!B263)-1)&amp;" "&amp;LEFT('Ceremony Script 2023'!B263,FIND(",",'Ceremony Script 2023'!B263)-1))</f>
        <v>Ava Trefiak</v>
      </c>
      <c r="D66" s="68" t="str">
        <f>IF(C66="(no eligible project)","",IF('Ceremony Script 2023'!C263="(no partner)",'Ceremony Script 2023'!C263,RIGHT('Ceremony Script 2023'!C263,LEN('Ceremony Script 2023'!C263)-FIND(",",'Ceremony Script 2023'!C263)-1)&amp;" "&amp;LEFT('Ceremony Script 2023'!C263,FIND(",",'Ceremony Script 2023'!C263)-1)))</f>
        <v>(no partner)</v>
      </c>
      <c r="E66" s="68" t="str">
        <f>IF(C66="(no eligible project)","",'Ceremony Script 2023'!E263)</f>
        <v>East Northumberland Secondary School</v>
      </c>
      <c r="F66" s="81" t="str">
        <f>IF(C66="(no eligible project)","",'Ceremony Script 2023'!D263)</f>
        <v>Biodiversity Impacts on Soil Quality</v>
      </c>
      <c r="H66" s="70">
        <v>263</v>
      </c>
    </row>
    <row r="67" spans="1:8" ht="15.75" customHeight="1" x14ac:dyDescent="0.2">
      <c r="A67" s="80" t="s">
        <v>495</v>
      </c>
      <c r="B67" s="68"/>
      <c r="C67" s="68" t="str">
        <f>IF('Ceremony Script 2023'!A260="none",'Ceremony Script 2023'!B260,RIGHT('Ceremony Script 2023'!B260,LEN('Ceremony Script 2023'!B260)-FIND(",",'Ceremony Script 2023'!B260)-1)&amp;" "&amp;LEFT('Ceremony Script 2023'!B260,FIND(",",'Ceremony Script 2023'!B260)-1))</f>
        <v>Tatum DeVille</v>
      </c>
      <c r="D67" s="68" t="str">
        <f>IF(C67="(no eligible project)","",IF('Ceremony Script 2023'!C260="(no partner)",'Ceremony Script 2023'!C260,RIGHT('Ceremony Script 2023'!C260,LEN('Ceremony Script 2023'!C260)-FIND(",",'Ceremony Script 2023'!C260)-1)&amp;" "&amp;LEFT('Ceremony Script 2023'!C260,FIND(",",'Ceremony Script 2023'!C260)-1)))</f>
        <v>Kaitlyn Lungley</v>
      </c>
      <c r="E67" s="68" t="str">
        <f>IF(C67="(no eligible project)","",'Ceremony Script 2023'!E260)</f>
        <v>East Northumberland Secondary School</v>
      </c>
      <c r="F67" s="81" t="str">
        <f>IF(C67="(no eligible project)","",'Ceremony Script 2023'!D260)</f>
        <v>The Problem With Fast Fashion and One Chique Solution</v>
      </c>
      <c r="H67" s="70">
        <v>260</v>
      </c>
    </row>
    <row r="68" spans="1:8" ht="15.75" customHeight="1" x14ac:dyDescent="0.2">
      <c r="A68" s="80" t="s">
        <v>503</v>
      </c>
      <c r="B68" s="68"/>
      <c r="C68" s="68" t="str">
        <f>IF('Ceremony Script 2023'!A257="none",'Ceremony Script 2023'!B257,RIGHT('Ceremony Script 2023'!B257,LEN('Ceremony Script 2023'!B257)-FIND(",",'Ceremony Script 2023'!B257)-1)&amp;" "&amp;LEFT('Ceremony Script 2023'!B257,FIND(",",'Ceremony Script 2023'!B257)-1))</f>
        <v>Ava Ostrander</v>
      </c>
      <c r="D68" s="68" t="str">
        <f>IF(C68="(no eligible project)","",IF('Ceremony Script 2023'!C257="(no partner)",'Ceremony Script 2023'!C257,RIGHT('Ceremony Script 2023'!C257,LEN('Ceremony Script 2023'!C257)-FIND(",",'Ceremony Script 2023'!C257)-1)&amp;" "&amp;LEFT('Ceremony Script 2023'!C257,FIND(",",'Ceremony Script 2023'!C257)-1)))</f>
        <v>Ida Mackey</v>
      </c>
      <c r="E68" s="68" t="str">
        <f>IF(C68="(no eligible project)","",'Ceremony Script 2023'!E257)</f>
        <v>East Northumberland Secondary School</v>
      </c>
      <c r="F68" s="81" t="str">
        <f>IF(C68="(no eligible project)","",'Ceremony Script 2023'!D257)</f>
        <v>Does Ontario need more provincial parks?</v>
      </c>
      <c r="H68" s="70">
        <v>257</v>
      </c>
    </row>
    <row r="69" spans="1:8" x14ac:dyDescent="0.2">
      <c r="A69" s="91" t="s">
        <v>505</v>
      </c>
      <c r="B69" s="101"/>
      <c r="C69" s="92"/>
      <c r="D69" s="92"/>
      <c r="E69" s="92"/>
      <c r="F69" s="93"/>
      <c r="H69" s="70"/>
    </row>
    <row r="70" spans="1:8" x14ac:dyDescent="0.2">
      <c r="A70" s="80" t="s">
        <v>564</v>
      </c>
      <c r="B70" s="68"/>
      <c r="C70" s="68" t="str">
        <f>IF('Ceremony Script 2023'!A249="none",'Ceremony Script 2023'!B249,RIGHT('Ceremony Script 2023'!B249,LEN('Ceremony Script 2023'!B249)-FIND(",",'Ceremony Script 2023'!B249)-1)&amp;" "&amp;LEFT('Ceremony Script 2023'!B249,FIND(",",'Ceremony Script 2023'!B249)-1))</f>
        <v>Ashlynn Pomeroy</v>
      </c>
      <c r="D70" s="68" t="str">
        <f>IF(C70="(no eligible project)","",IF('Ceremony Script 2023'!C249="(no partner)",'Ceremony Script 2023'!C249,RIGHT('Ceremony Script 2023'!C249,LEN('Ceremony Script 2023'!C249)-FIND(",",'Ceremony Script 2023'!C249)-1)&amp;" "&amp;LEFT('Ceremony Script 2023'!C249,FIND(",",'Ceremony Script 2023'!C249)-1)))</f>
        <v>(no partner)</v>
      </c>
      <c r="E70" s="68" t="str">
        <f>IF(C70="(no eligible project)","",'Ceremony Script 2023'!E249)</f>
        <v>ENSS</v>
      </c>
      <c r="F70" s="81" t="str">
        <f>IF(C70="(no eligible project)","",'Ceremony Script 2023'!D249)</f>
        <v>De-Extinction</v>
      </c>
      <c r="H70" s="70">
        <v>255</v>
      </c>
    </row>
    <row r="71" spans="1:8" x14ac:dyDescent="0.2">
      <c r="A71" s="80" t="s">
        <v>494</v>
      </c>
      <c r="B71" s="68"/>
      <c r="C71" s="68" t="str">
        <f>IF('Ceremony Script 2023'!A246="none",'Ceremony Script 2023'!B246,RIGHT('Ceremony Script 2023'!B246,LEN('Ceremony Script 2023'!B246)-FIND(",",'Ceremony Script 2023'!B246)-1)&amp;" "&amp;LEFT('Ceremony Script 2023'!B246,FIND(",",'Ceremony Script 2023'!B246)-1))</f>
        <v>Lyna Tataw</v>
      </c>
      <c r="D71" s="68" t="s">
        <v>535</v>
      </c>
      <c r="E71" s="68" t="str">
        <f>IF(C71="(no eligible project)","",'Ceremony Script 2023'!E246)</f>
        <v>Lakefield College School</v>
      </c>
      <c r="F71" s="81" t="str">
        <f>IF(C71="(no eligible project)","",'Ceremony Script 2023'!D246)</f>
        <v>Using the PCSK9 gene mutation to resolve cardiovascular disease</v>
      </c>
      <c r="H71" s="70">
        <v>246</v>
      </c>
    </row>
    <row r="72" spans="1:8" hidden="1" x14ac:dyDescent="0.2">
      <c r="A72" s="80" t="s">
        <v>502</v>
      </c>
      <c r="B72" s="68"/>
      <c r="C72" s="68" t="e">
        <f>IF('Ceremony Script 2023'!#REF!="none",'Ceremony Script 2023'!#REF!,RIGHT('Ceremony Script 2023'!#REF!,LEN('Ceremony Script 2023'!#REF!)-FIND(",",'Ceremony Script 2023'!#REF!)-1)&amp;" "&amp;LEFT('Ceremony Script 2023'!#REF!,FIND(",",'Ceremony Script 2023'!#REF!)-1))</f>
        <v>#REF!</v>
      </c>
      <c r="D72" s="68" t="e">
        <f>IF(C72="(no eligible project)","",IF('Ceremony Script 2023'!#REF!="(no partner)",'Ceremony Script 2023'!#REF!,RIGHT('Ceremony Script 2023'!#REF!,LEN('Ceremony Script 2023'!#REF!)-FIND(",",'Ceremony Script 2023'!#REF!)-1)&amp;" "&amp;LEFT('Ceremony Script 2023'!#REF!,FIND(",",'Ceremony Script 2023'!#REF!)-1)))</f>
        <v>#REF!</v>
      </c>
      <c r="E72" s="68" t="e">
        <f>IF(C72="(no eligible project)","",'Ceremony Script 2023'!#REF!)</f>
        <v>#REF!</v>
      </c>
      <c r="F72" s="81" t="e">
        <f>IF(C72="(no eligible project)","",'Ceremony Script 2023'!#REF!)</f>
        <v>#REF!</v>
      </c>
      <c r="H72" s="70">
        <v>249</v>
      </c>
    </row>
    <row r="73" spans="1:8" hidden="1" x14ac:dyDescent="0.2">
      <c r="A73" s="80" t="s">
        <v>503</v>
      </c>
      <c r="B73" s="68"/>
      <c r="C73" s="68" t="e">
        <f>IF('Ceremony Script 2023'!#REF!="none",'Ceremony Script 2023'!#REF!,RIGHT('Ceremony Script 2023'!#REF!,LEN('Ceremony Script 2023'!#REF!)-FIND(",",'Ceremony Script 2023'!#REF!)-1)&amp;" "&amp;LEFT('Ceremony Script 2023'!#REF!,FIND(",",'Ceremony Script 2023'!#REF!)-1))</f>
        <v>#REF!</v>
      </c>
      <c r="D73" s="68" t="e">
        <f>IF(C73="(no eligible project)","",IF('Ceremony Script 2023'!#REF!="(no partner)",'Ceremony Script 2023'!#REF!,RIGHT('Ceremony Script 2023'!#REF!,LEN('Ceremony Script 2023'!#REF!)-FIND(",",'Ceremony Script 2023'!#REF!)-1)&amp;" "&amp;LEFT('Ceremony Script 2023'!#REF!,FIND(",",'Ceremony Script 2023'!#REF!)-1)))</f>
        <v>#REF!</v>
      </c>
      <c r="E73" s="68" t="e">
        <f>IF(C73="(no eligible project)","",'Ceremony Script 2023'!#REF!)</f>
        <v>#REF!</v>
      </c>
      <c r="F73" s="81" t="e">
        <f>IF(C73="(no eligible project)","",'Ceremony Script 2023'!#REF!)</f>
        <v>#REF!</v>
      </c>
      <c r="H73" s="70">
        <v>246</v>
      </c>
    </row>
    <row r="74" spans="1:8" x14ac:dyDescent="0.2">
      <c r="A74" s="91" t="s">
        <v>506</v>
      </c>
      <c r="B74" s="101"/>
      <c r="C74" s="92"/>
      <c r="D74" s="92"/>
      <c r="E74" s="92"/>
      <c r="F74" s="93"/>
      <c r="H74" s="70"/>
    </row>
    <row r="75" spans="1:8" x14ac:dyDescent="0.2">
      <c r="A75" s="80" t="s">
        <v>500</v>
      </c>
      <c r="B75" s="68"/>
      <c r="C75" s="68" t="str">
        <f>IF('Ceremony Script 2023'!A239="none",'Ceremony Script 2023'!B239,RIGHT('Ceremony Script 2023'!B239,LEN('Ceremony Script 2023'!B239)-FIND(",",'Ceremony Script 2023'!B239)-1)&amp;" "&amp;LEFT('Ceremony Script 2023'!B239,FIND(",",'Ceremony Script 2023'!B239)-1))</f>
        <v>Hailey Cavanagh</v>
      </c>
      <c r="D75" s="68" t="str">
        <f>IF(C75="(no eligible project)","",IF('Ceremony Script 2023'!C239="(no partner)",'Ceremony Script 2023'!C239,RIGHT('Ceremony Script 2023'!C239,LEN('Ceremony Script 2023'!C239)-FIND(",",'Ceremony Script 2023'!C239)-1)&amp;" "&amp;LEFT('Ceremony Script 2023'!C239,FIND(",",'Ceremony Script 2023'!C239)-1)))</f>
        <v>(no partner)</v>
      </c>
      <c r="E75" s="68" t="str">
        <f>IF(C75="(no eligible project)","",'Ceremony Script 2023'!E239)</f>
        <v>St. Peter Secondary School</v>
      </c>
      <c r="F75" s="81" t="str">
        <f>IF(C75="(no eligible project)","",'Ceremony Script 2023'!D239)</f>
        <v>The Ripple Effect~It's no matter</v>
      </c>
      <c r="H75" s="70">
        <v>239</v>
      </c>
    </row>
    <row r="76" spans="1:8" ht="15.75" customHeight="1" x14ac:dyDescent="0.2">
      <c r="A76" s="80" t="s">
        <v>501</v>
      </c>
      <c r="B76" s="68"/>
      <c r="C76" s="68" t="str">
        <f>IF('Ceremony Script 2023'!A236="none",'Ceremony Script 2023'!B236,RIGHT('Ceremony Script 2023'!B236,LEN('Ceremony Script 2023'!B236)-FIND(",",'Ceremony Script 2023'!B236)-1)&amp;" "&amp;LEFT('Ceremony Script 2023'!B236,FIND(",",'Ceremony Script 2023'!B236)-1))</f>
        <v>Simon Stevens</v>
      </c>
      <c r="D76" s="68" t="str">
        <f>IF(C76="(no eligible project)","",IF('Ceremony Script 2023'!C236="(no partner)",'Ceremony Script 2023'!C236,RIGHT('Ceremony Script 2023'!C236,LEN('Ceremony Script 2023'!C236)-FIND(",",'Ceremony Script 2023'!C236)-1)&amp;" "&amp;LEFT('Ceremony Script 2023'!C236,FIND(",",'Ceremony Script 2023'!C236)-1)))</f>
        <v>(no partner)</v>
      </c>
      <c r="E76" s="68" t="str">
        <f>IF(C76="(no eligible project)","",'Ceremony Script 2023'!E236)</f>
        <v>East Northumberland Secondary School</v>
      </c>
      <c r="F76" s="81" t="str">
        <f>IF(C76="(no eligible project)","",'Ceremony Script 2023'!D236)</f>
        <v>How Sweet It Is! A Molecular and Nutritional Analysis of Maple Syrup</v>
      </c>
      <c r="H76" s="70">
        <v>236</v>
      </c>
    </row>
    <row r="77" spans="1:8" hidden="1" x14ac:dyDescent="0.2">
      <c r="A77" s="80" t="s">
        <v>502</v>
      </c>
      <c r="B77" s="68"/>
      <c r="C77" s="68" t="e">
        <f>IF('Ceremony Script 2023'!#REF!="none",'Ceremony Script 2023'!#REF!,RIGHT('Ceremony Script 2023'!#REF!,LEN('Ceremony Script 2023'!#REF!)-FIND(",",'Ceremony Script 2023'!#REF!)-1)&amp;" "&amp;LEFT('Ceremony Script 2023'!#REF!,FIND(",",'Ceremony Script 2023'!#REF!)-1))</f>
        <v>#REF!</v>
      </c>
      <c r="D77" s="68" t="e">
        <f>IF(C77="(no eligible project)","",IF('Ceremony Script 2023'!#REF!="(no partner)",'Ceremony Script 2023'!#REF!,RIGHT('Ceremony Script 2023'!#REF!,LEN('Ceremony Script 2023'!#REF!)-FIND(",",'Ceremony Script 2023'!#REF!)-1)&amp;" "&amp;LEFT('Ceremony Script 2023'!#REF!,FIND(",",'Ceremony Script 2023'!#REF!)-1)))</f>
        <v>#REF!</v>
      </c>
      <c r="E77" s="68" t="e">
        <f>IF(C77="(no eligible project)","",'Ceremony Script 2023'!#REF!)</f>
        <v>#REF!</v>
      </c>
      <c r="F77" s="81" t="e">
        <f>IF(C77="(no eligible project)","",'Ceremony Script 2023'!#REF!)</f>
        <v>#REF!</v>
      </c>
      <c r="H77" s="70">
        <v>232</v>
      </c>
    </row>
    <row r="78" spans="1:8" hidden="1" x14ac:dyDescent="0.2">
      <c r="A78" s="82" t="s">
        <v>503</v>
      </c>
      <c r="B78" s="83"/>
      <c r="C78" s="83" t="e">
        <f>IF('Ceremony Script 2023'!#REF!="none",'Ceremony Script 2023'!#REF!,RIGHT('Ceremony Script 2023'!#REF!,LEN('Ceremony Script 2023'!#REF!)-FIND(",",'Ceremony Script 2023'!#REF!)-1)&amp;" "&amp;LEFT('Ceremony Script 2023'!#REF!,FIND(",",'Ceremony Script 2023'!#REF!)-1))</f>
        <v>#REF!</v>
      </c>
      <c r="D78" s="83" t="e">
        <f>IF(C78="(no eligible project)","",IF('Ceremony Script 2023'!#REF!="(no partner)",'Ceremony Script 2023'!#REF!,RIGHT('Ceremony Script 2023'!#REF!,LEN('Ceremony Script 2023'!#REF!)-FIND(",",'Ceremony Script 2023'!#REF!)-1)&amp;" "&amp;LEFT('Ceremony Script 2023'!#REF!,FIND(",",'Ceremony Script 2023'!#REF!)-1)))</f>
        <v>#REF!</v>
      </c>
      <c r="E78" s="83" t="e">
        <f>IF(C78="(no eligible project)","",'Ceremony Script 2023'!#REF!)</f>
        <v>#REF!</v>
      </c>
      <c r="F78" s="84" t="e">
        <f>IF(C78="(no eligible project)","",'Ceremony Script 2023'!#REF!)</f>
        <v>#REF!</v>
      </c>
      <c r="H78" s="70">
        <v>229</v>
      </c>
    </row>
    <row r="79" spans="1:8" x14ac:dyDescent="0.2">
      <c r="A79" s="68"/>
      <c r="B79" s="68"/>
      <c r="C79" s="68"/>
      <c r="D79" s="68"/>
      <c r="E79" s="68"/>
      <c r="F79" s="67"/>
      <c r="H79" s="70"/>
    </row>
    <row r="80" spans="1:8" ht="15.75" x14ac:dyDescent="0.2">
      <c r="A80" s="75" t="s">
        <v>507</v>
      </c>
      <c r="B80" s="75"/>
      <c r="C80" s="76"/>
      <c r="D80" s="76"/>
      <c r="E80" s="76"/>
      <c r="F80" s="77"/>
      <c r="H80" s="70"/>
    </row>
    <row r="81" spans="1:8" hidden="1" x14ac:dyDescent="0.2">
      <c r="A81" s="88" t="s">
        <v>499</v>
      </c>
      <c r="B81" s="100"/>
      <c r="C81" s="89"/>
      <c r="D81" s="89"/>
      <c r="E81" s="89"/>
      <c r="F81" s="90"/>
      <c r="H81" s="70"/>
    </row>
    <row r="82" spans="1:8" hidden="1" x14ac:dyDescent="0.2">
      <c r="A82" s="80" t="s">
        <v>500</v>
      </c>
      <c r="B82" s="68"/>
      <c r="C82" s="68" t="e">
        <f>IF('Ceremony Script 2023'!#REF!="none",'Ceremony Script 2023'!#REF!,RIGHT('Ceremony Script 2023'!#REF!,LEN('Ceremony Script 2023'!#REF!)-FIND(",",'Ceremony Script 2023'!#REF!)-1)&amp;" "&amp;LEFT('Ceremony Script 2023'!#REF!,FIND(",",'Ceremony Script 2023'!#REF!)-1))</f>
        <v>#REF!</v>
      </c>
      <c r="D82" s="68" t="e">
        <f>IF(C82="(no eligible project)","",IF('Ceremony Script 2023'!#REF!="(no partner)",'Ceremony Script 2023'!#REF!,RIGHT('Ceremony Script 2023'!#REF!,LEN('Ceremony Script 2023'!#REF!)-FIND(",",'Ceremony Script 2023'!#REF!)-1)&amp;" "&amp;LEFT('Ceremony Script 2023'!#REF!,FIND(",",'Ceremony Script 2023'!#REF!)-1)))</f>
        <v>#REF!</v>
      </c>
      <c r="E82" s="68" t="e">
        <f>IF(C82="(no eligible project)","",'Ceremony Script 2023'!#REF!)</f>
        <v>#REF!</v>
      </c>
      <c r="F82" s="81" t="e">
        <f>IF(C82="(no eligible project)","",'Ceremony Script 2023'!#REF!)</f>
        <v>#REF!</v>
      </c>
      <c r="H82" s="70">
        <v>221</v>
      </c>
    </row>
    <row r="83" spans="1:8" hidden="1" x14ac:dyDescent="0.2">
      <c r="A83" s="80" t="s">
        <v>501</v>
      </c>
      <c r="B83" s="68"/>
      <c r="C83" s="68" t="e">
        <f>IF('Ceremony Script 2023'!#REF!="none",'Ceremony Script 2023'!#REF!,RIGHT('Ceremony Script 2023'!#REF!,LEN('Ceremony Script 2023'!#REF!)-FIND(",",'Ceremony Script 2023'!#REF!)-1)&amp;" "&amp;LEFT('Ceremony Script 2023'!#REF!,FIND(",",'Ceremony Script 2023'!#REF!)-1))</f>
        <v>#REF!</v>
      </c>
      <c r="D83" s="68" t="e">
        <f>IF(C83="(no eligible project)","",IF('Ceremony Script 2023'!#REF!="(no partner)",'Ceremony Script 2023'!#REF!,RIGHT('Ceremony Script 2023'!#REF!,LEN('Ceremony Script 2023'!#REF!)-FIND(",",'Ceremony Script 2023'!#REF!)-1)&amp;" "&amp;LEFT('Ceremony Script 2023'!#REF!,FIND(",",'Ceremony Script 2023'!#REF!)-1)))</f>
        <v>#REF!</v>
      </c>
      <c r="E83" s="68" t="e">
        <f>IF(C83="(no eligible project)","",'Ceremony Script 2023'!#REF!)</f>
        <v>#REF!</v>
      </c>
      <c r="F83" s="81" t="e">
        <f>IF(C83="(no eligible project)","",'Ceremony Script 2023'!#REF!)</f>
        <v>#REF!</v>
      </c>
      <c r="H83" s="70">
        <v>218</v>
      </c>
    </row>
    <row r="84" spans="1:8" hidden="1" x14ac:dyDescent="0.2">
      <c r="A84" s="80" t="s">
        <v>502</v>
      </c>
      <c r="B84" s="68"/>
      <c r="C84" s="68" t="e">
        <f>IF('Ceremony Script 2023'!#REF!="none",'Ceremony Script 2023'!#REF!,RIGHT('Ceremony Script 2023'!#REF!,LEN('Ceremony Script 2023'!#REF!)-FIND(",",'Ceremony Script 2023'!#REF!)-1)&amp;" "&amp;LEFT('Ceremony Script 2023'!#REF!,FIND(",",'Ceremony Script 2023'!#REF!)-1))</f>
        <v>#REF!</v>
      </c>
      <c r="D84" s="68" t="e">
        <f>IF(C84="(no eligible project)","",IF('Ceremony Script 2023'!#REF!="(no partner)",'Ceremony Script 2023'!#REF!,RIGHT('Ceremony Script 2023'!#REF!,LEN('Ceremony Script 2023'!#REF!)-FIND(",",'Ceremony Script 2023'!#REF!)-1)&amp;" "&amp;LEFT('Ceremony Script 2023'!#REF!,FIND(",",'Ceremony Script 2023'!#REF!)-1)))</f>
        <v>#REF!</v>
      </c>
      <c r="E84" s="68" t="e">
        <f>IF(C84="(no eligible project)","",'Ceremony Script 2023'!#REF!)</f>
        <v>#REF!</v>
      </c>
      <c r="F84" s="81" t="e">
        <f>IF(C84="(no eligible project)","",'Ceremony Script 2023'!#REF!)</f>
        <v>#REF!</v>
      </c>
      <c r="H84" s="70">
        <v>215</v>
      </c>
    </row>
    <row r="85" spans="1:8" hidden="1" x14ac:dyDescent="0.2">
      <c r="A85" s="80" t="s">
        <v>503</v>
      </c>
      <c r="B85" s="68"/>
      <c r="C85" s="68" t="e">
        <f>IF('Ceremony Script 2023'!#REF!="none",'Ceremony Script 2023'!#REF!,RIGHT('Ceremony Script 2023'!#REF!,LEN('Ceremony Script 2023'!#REF!)-FIND(",",'Ceremony Script 2023'!#REF!)-1)&amp;" "&amp;LEFT('Ceremony Script 2023'!#REF!,FIND(",",'Ceremony Script 2023'!#REF!)-1))</f>
        <v>#REF!</v>
      </c>
      <c r="D85" s="68" t="e">
        <f>IF(C85="(no eligible project)","",IF('Ceremony Script 2023'!#REF!="(no partner)",'Ceremony Script 2023'!#REF!,RIGHT('Ceremony Script 2023'!#REF!,LEN('Ceremony Script 2023'!#REF!)-FIND(",",'Ceremony Script 2023'!#REF!)-1)&amp;" "&amp;LEFT('Ceremony Script 2023'!#REF!,FIND(",",'Ceremony Script 2023'!#REF!)-1)))</f>
        <v>#REF!</v>
      </c>
      <c r="E85" s="68" t="e">
        <f>IF(C85="(no eligible project)","",'Ceremony Script 2023'!#REF!)</f>
        <v>#REF!</v>
      </c>
      <c r="F85" s="81" t="e">
        <f>IF(C85="(no eligible project)","",'Ceremony Script 2023'!#REF!)</f>
        <v>#REF!</v>
      </c>
      <c r="H85" s="70">
        <v>212</v>
      </c>
    </row>
    <row r="86" spans="1:8" x14ac:dyDescent="0.2">
      <c r="A86" s="91" t="s">
        <v>504</v>
      </c>
      <c r="B86" s="101"/>
      <c r="C86" s="92"/>
      <c r="D86" s="92"/>
      <c r="E86" s="92"/>
      <c r="F86" s="93"/>
      <c r="H86" s="70"/>
    </row>
    <row r="87" spans="1:8" x14ac:dyDescent="0.2">
      <c r="A87" s="80" t="s">
        <v>500</v>
      </c>
      <c r="B87" s="68"/>
      <c r="C87" s="68" t="str">
        <f>IF('Ceremony Script 2023'!A225="none",'Ceremony Script 2023'!B225,RIGHT('Ceremony Script 2023'!B225,LEN('Ceremony Script 2023'!B225)-FIND(",",'Ceremony Script 2023'!B225)-1)&amp;" "&amp;LEFT('Ceremony Script 2023'!B225,FIND(",",'Ceremony Script 2023'!B225)-1))</f>
        <v>Sarah Walters</v>
      </c>
      <c r="D87" s="68" t="str">
        <f>IF(C87="(no eligible project)","",IF('Ceremony Script 2023'!C225="(no partner)",'Ceremony Script 2023'!C225,RIGHT('Ceremony Script 2023'!C225,LEN('Ceremony Script 2023'!C225)-FIND(",",'Ceremony Script 2023'!C225)-1)&amp;" "&amp;LEFT('Ceremony Script 2023'!C225,FIND(",",'Ceremony Script 2023'!C225)-1)))</f>
        <v>Addison Eaton</v>
      </c>
      <c r="E87" s="68" t="str">
        <f>IF(C87="(no eligible project)","",'Ceremony Script 2023'!E225)</f>
        <v>East Northumberland Secondary School</v>
      </c>
      <c r="F87" s="81" t="str">
        <f>IF(C87="(no eligible project)","",'Ceremony Script 2023'!D225)</f>
        <v>Canada's ban on plastic bags.</v>
      </c>
      <c r="H87" s="70">
        <v>225</v>
      </c>
    </row>
    <row r="88" spans="1:8" ht="30" x14ac:dyDescent="0.2">
      <c r="A88" s="80" t="s">
        <v>501</v>
      </c>
      <c r="B88" s="68"/>
      <c r="C88" s="68" t="str">
        <f>IF('Ceremony Script 2023'!A222="none",'Ceremony Script 2023'!B222,RIGHT('Ceremony Script 2023'!B222,LEN('Ceremony Script 2023'!B222)-FIND(",",'Ceremony Script 2023'!B222)-1)&amp;" "&amp;LEFT('Ceremony Script 2023'!B222,FIND(",",'Ceremony Script 2023'!B222)-1))</f>
        <v>Emmerson Kirk</v>
      </c>
      <c r="D88" s="68" t="str">
        <f>IF(C88="(no eligible project)","",IF('Ceremony Script 2023'!C222="(no partner)",'Ceremony Script 2023'!C222,RIGHT('Ceremony Script 2023'!C222,LEN('Ceremony Script 2023'!C222)-FIND(",",'Ceremony Script 2023'!C222)-1)&amp;" "&amp;LEFT('Ceremony Script 2023'!C222,FIND(",",'Ceremony Script 2023'!C222)-1)))</f>
        <v>Alivia MacGregor</v>
      </c>
      <c r="E88" s="68" t="str">
        <f>IF(C88="(no eligible project)","",'Ceremony Script 2023'!E222)</f>
        <v>East Northumberland Secondary School</v>
      </c>
      <c r="F88" s="81" t="str">
        <f>IF(C88="(no eligible project)","",'Ceremony Script 2023'!D222)</f>
        <v>Modelling environmental impacts of volcanoes</v>
      </c>
      <c r="H88" s="70">
        <v>222</v>
      </c>
    </row>
    <row r="89" spans="1:8" hidden="1" x14ac:dyDescent="0.2">
      <c r="A89" s="80" t="s">
        <v>502</v>
      </c>
      <c r="B89" s="68"/>
      <c r="C89" s="68" t="e">
        <f>IF('Ceremony Script 2023'!#REF!="none",'Ceremony Script 2023'!#REF!,RIGHT('Ceremony Script 2023'!#REF!,LEN('Ceremony Script 2023'!#REF!)-FIND(",",'Ceremony Script 2023'!#REF!)-1)&amp;" "&amp;LEFT('Ceremony Script 2023'!#REF!,FIND(",",'Ceremony Script 2023'!#REF!)-1))</f>
        <v>#REF!</v>
      </c>
      <c r="D89" s="68" t="e">
        <f>IF(C89="(no eligible project)","",IF('Ceremony Script 2023'!#REF!="(no partner)",'Ceremony Script 2023'!#REF!,RIGHT('Ceremony Script 2023'!#REF!,LEN('Ceremony Script 2023'!#REF!)-FIND(",",'Ceremony Script 2023'!#REF!)-1)&amp;" "&amp;LEFT('Ceremony Script 2023'!#REF!,FIND(",",'Ceremony Script 2023'!#REF!)-1)))</f>
        <v>#REF!</v>
      </c>
      <c r="E89" s="68" t="e">
        <f>IF(C89="(no eligible project)","",'Ceremony Script 2023'!#REF!)</f>
        <v>#REF!</v>
      </c>
      <c r="F89" s="81" t="e">
        <f>IF(C89="(no eligible project)","",'Ceremony Script 2023'!#REF!)</f>
        <v>#REF!</v>
      </c>
      <c r="H89" s="70">
        <v>198</v>
      </c>
    </row>
    <row r="90" spans="1:8" hidden="1" x14ac:dyDescent="0.2">
      <c r="A90" s="80" t="s">
        <v>503</v>
      </c>
      <c r="B90" s="68"/>
      <c r="C90" s="68" t="e">
        <f>IF('Ceremony Script 2023'!#REF!="none",'Ceremony Script 2023'!#REF!,RIGHT('Ceremony Script 2023'!#REF!,LEN('Ceremony Script 2023'!#REF!)-FIND(",",'Ceremony Script 2023'!#REF!)-1)&amp;" "&amp;LEFT('Ceremony Script 2023'!#REF!,FIND(",",'Ceremony Script 2023'!#REF!)-1))</f>
        <v>#REF!</v>
      </c>
      <c r="D90" s="68" t="e">
        <f>IF(C90="(no eligible project)","",IF('Ceremony Script 2023'!#REF!="(no partner)",'Ceremony Script 2023'!#REF!,RIGHT('Ceremony Script 2023'!#REF!,LEN('Ceremony Script 2023'!#REF!)-FIND(",",'Ceremony Script 2023'!#REF!)-1)&amp;" "&amp;LEFT('Ceremony Script 2023'!#REF!,FIND(",",'Ceremony Script 2023'!#REF!)-1)))</f>
        <v>#REF!</v>
      </c>
      <c r="E90" s="68" t="e">
        <f>IF(C90="(no eligible project)","",'Ceremony Script 2023'!#REF!)</f>
        <v>#REF!</v>
      </c>
      <c r="F90" s="81" t="e">
        <f>IF(C90="(no eligible project)","",'Ceremony Script 2023'!#REF!)</f>
        <v>#REF!</v>
      </c>
      <c r="H90" s="70">
        <v>195</v>
      </c>
    </row>
    <row r="91" spans="1:8" x14ac:dyDescent="0.2">
      <c r="A91" s="91" t="s">
        <v>505</v>
      </c>
      <c r="B91" s="101"/>
      <c r="C91" s="92"/>
      <c r="D91" s="92"/>
      <c r="E91" s="92"/>
      <c r="F91" s="93"/>
      <c r="H91" s="70"/>
    </row>
    <row r="92" spans="1:8" x14ac:dyDescent="0.2">
      <c r="A92" s="80" t="s">
        <v>500</v>
      </c>
      <c r="B92" s="68"/>
      <c r="C92" s="68" t="str">
        <f>IF('Ceremony Script 2023'!A214="none",'Ceremony Script 2023'!B214,RIGHT('Ceremony Script 2023'!B214,LEN('Ceremony Script 2023'!B214)-FIND(",",'Ceremony Script 2023'!B214)-1)&amp;" "&amp;LEFT('Ceremony Script 2023'!B214,FIND(",",'Ceremony Script 2023'!B214)-1))</f>
        <v>Kara Doherty</v>
      </c>
      <c r="D92" s="68" t="str">
        <f>IF(C92="(no eligible project)","",IF('Ceremony Script 2023'!C214="(no partner)",'Ceremony Script 2023'!C214,RIGHT('Ceremony Script 2023'!C214,LEN('Ceremony Script 2023'!C214)-FIND(",",'Ceremony Script 2023'!C214)-1)&amp;" "&amp;LEFT('Ceremony Script 2023'!C214,FIND(",",'Ceremony Script 2023'!C214)-1)))</f>
        <v>(no partner)</v>
      </c>
      <c r="E92" s="68" t="str">
        <f>IF(C92="(no eligible project)","",'Ceremony Script 2023'!E214)</f>
        <v>Holy Cross Secondary School</v>
      </c>
      <c r="F92" s="81" t="str">
        <f>IF(C92="(no eligible project)","",'Ceremony Script 2023'!D214)</f>
        <v>Science of Pain</v>
      </c>
      <c r="H92" s="70">
        <v>187</v>
      </c>
    </row>
    <row r="93" spans="1:8" x14ac:dyDescent="0.2">
      <c r="A93" s="80" t="s">
        <v>501</v>
      </c>
      <c r="B93" s="68"/>
      <c r="C93" s="68" t="str">
        <f>IF('Ceremony Script 2023'!A211="none",'Ceremony Script 2023'!B211,RIGHT('Ceremony Script 2023'!B211,LEN('Ceremony Script 2023'!B211)-FIND(",",'Ceremony Script 2023'!B211)-1)&amp;" "&amp;LEFT('Ceremony Script 2023'!B211,FIND(",",'Ceremony Script 2023'!B211)-1))</f>
        <v>Rajeasha Rathnakumar</v>
      </c>
      <c r="D93" s="68" t="str">
        <f>IF(C93="(no eligible project)","",IF('Ceremony Script 2023'!C211="(no partner)",'Ceremony Script 2023'!C211,RIGHT('Ceremony Script 2023'!C211,LEN('Ceremony Script 2023'!C211)-FIND(",",'Ceremony Script 2023'!C211)-1)&amp;" "&amp;LEFT('Ceremony Script 2023'!C211,FIND(",",'Ceremony Script 2023'!C211)-1)))</f>
        <v>Victoria Fraser</v>
      </c>
      <c r="E93" s="68" t="str">
        <f>IF(C93="(no eligible project)","",'Ceremony Script 2023'!E211)</f>
        <v>East Northumberland Secondary School</v>
      </c>
      <c r="F93" s="81" t="str">
        <f>IF(C93="(no eligible project)","",'Ceremony Script 2023'!D211)</f>
        <v>To vape or not to vape?</v>
      </c>
      <c r="H93" s="70">
        <v>184</v>
      </c>
    </row>
    <row r="94" spans="1:8" x14ac:dyDescent="0.2">
      <c r="A94" s="80" t="s">
        <v>502</v>
      </c>
      <c r="B94" s="68"/>
      <c r="C94" s="68" t="str">
        <f>IF('Ceremony Script 2023'!A208="none",'Ceremony Script 2023'!B208,RIGHT('Ceremony Script 2023'!B208,LEN('Ceremony Script 2023'!B208)-FIND(",",'Ceremony Script 2023'!B208)-1)&amp;" "&amp;LEFT('Ceremony Script 2023'!B208,FIND(",",'Ceremony Script 2023'!B208)-1))</f>
        <v>Dean Varty</v>
      </c>
      <c r="D94" s="68" t="str">
        <f>IF(C94="(no eligible project)","",IF('Ceremony Script 2023'!C208="(no partner)",'Ceremony Script 2023'!C208,RIGHT('Ceremony Script 2023'!C208,LEN('Ceremony Script 2023'!C208)-FIND(",",'Ceremony Script 2023'!C208)-1)&amp;" "&amp;LEFT('Ceremony Script 2023'!C208,FIND(",",'Ceremony Script 2023'!C208)-1)))</f>
        <v>(no partner)</v>
      </c>
      <c r="E94" s="68" t="str">
        <f>IF(C94="(no eligible project)","",'Ceremony Script 2023'!E208)</f>
        <v>East Northumberland Secondary School</v>
      </c>
      <c r="F94" s="81" t="str">
        <f>IF(C94="(no eligible project)","",'Ceremony Script 2023'!D208)</f>
        <v>Phonetics - How Human Speech Works</v>
      </c>
      <c r="H94" s="70">
        <v>181</v>
      </c>
    </row>
    <row r="95" spans="1:8" x14ac:dyDescent="0.2">
      <c r="A95" s="80" t="s">
        <v>503</v>
      </c>
      <c r="B95" s="68"/>
      <c r="C95" s="68" t="str">
        <f>IF('Ceremony Script 2023'!A205="none",'Ceremony Script 2023'!B205,RIGHT('Ceremony Script 2023'!B205,LEN('Ceremony Script 2023'!B205)-FIND(",",'Ceremony Script 2023'!B205)-1)&amp;" "&amp;LEFT('Ceremony Script 2023'!B205,FIND(",",'Ceremony Script 2023'!B205)-1))</f>
        <v>Hrish Dave</v>
      </c>
      <c r="D95" s="68" t="str">
        <f>IF(C95="(no eligible project)","",IF('Ceremony Script 2023'!C205="(no partner)",'Ceremony Script 2023'!C205,RIGHT('Ceremony Script 2023'!C205,LEN('Ceremony Script 2023'!C205)-FIND(",",'Ceremony Script 2023'!C205)-1)&amp;" "&amp;LEFT('Ceremony Script 2023'!C205,FIND(",",'Ceremony Script 2023'!C205)-1)))</f>
        <v>(no partner)</v>
      </c>
      <c r="E95" s="68" t="str">
        <f>IF(C95="(no eligible project)","",'Ceremony Script 2023'!E205)</f>
        <v>Kenner Collegiate &amp; Voc Institute</v>
      </c>
      <c r="F95" s="81" t="str">
        <f>IF(C95="(no eligible project)","",'Ceremony Script 2023'!D205)</f>
        <v>Exertion vs Exhaustion</v>
      </c>
      <c r="H95" s="70">
        <v>178</v>
      </c>
    </row>
    <row r="96" spans="1:8" x14ac:dyDescent="0.2">
      <c r="A96" s="91" t="s">
        <v>506</v>
      </c>
      <c r="B96" s="101"/>
      <c r="C96" s="92"/>
      <c r="D96" s="92"/>
      <c r="E96" s="92"/>
      <c r="F96" s="93"/>
      <c r="H96" s="70"/>
    </row>
    <row r="97" spans="1:8" x14ac:dyDescent="0.2">
      <c r="A97" s="80" t="s">
        <v>500</v>
      </c>
      <c r="B97" s="68"/>
      <c r="C97" s="68" t="str">
        <f>IF('Ceremony Script 2023'!A197="none",'Ceremony Script 2023'!B197,RIGHT('Ceremony Script 2023'!B197,LEN('Ceremony Script 2023'!B197)-FIND(",",'Ceremony Script 2023'!B197)-1)&amp;" "&amp;LEFT('Ceremony Script 2023'!B197,FIND(",",'Ceremony Script 2023'!B197)-1))</f>
        <v>Isabelle Young</v>
      </c>
      <c r="D97" s="68" t="str">
        <f>IF(C97="(no eligible project)","",IF('Ceremony Script 2023'!C197="(no partner)",'Ceremony Script 2023'!C197,RIGHT('Ceremony Script 2023'!C197,LEN('Ceremony Script 2023'!C197)-FIND(",",'Ceremony Script 2023'!C197)-1)&amp;" "&amp;LEFT('Ceremony Script 2023'!C197,FIND(",",'Ceremony Script 2023'!C197)-1)))</f>
        <v>(no partner)</v>
      </c>
      <c r="E97" s="68" t="str">
        <f>IF(C97="(no eligible project)","",'Ceremony Script 2023'!E197)</f>
        <v>St. Peter Secondary School</v>
      </c>
      <c r="F97" s="81" t="str">
        <f>IF(C97="(no eligible project)","",'Ceremony Script 2023'!D197)</f>
        <v>The perfect crime</v>
      </c>
      <c r="H97" s="70">
        <v>170</v>
      </c>
    </row>
    <row r="98" spans="1:8" x14ac:dyDescent="0.2">
      <c r="A98" s="80" t="s">
        <v>501</v>
      </c>
      <c r="B98" s="68"/>
      <c r="C98" s="68" t="str">
        <f>IF('Ceremony Script 2023'!A194="none",'Ceremony Script 2023'!B194,RIGHT('Ceremony Script 2023'!B194,LEN('Ceremony Script 2023'!B194)-FIND(",",'Ceremony Script 2023'!B194)-1)&amp;" "&amp;LEFT('Ceremony Script 2023'!B194,FIND(",",'Ceremony Script 2023'!B194)-1))</f>
        <v>Laura Zegers</v>
      </c>
      <c r="D98" s="68" t="str">
        <f>IF(C98="(no eligible project)","",IF('Ceremony Script 2023'!C194="(no partner)",'Ceremony Script 2023'!C194,RIGHT('Ceremony Script 2023'!C194,LEN('Ceremony Script 2023'!C194)-FIND(",",'Ceremony Script 2023'!C194)-1)&amp;" "&amp;LEFT('Ceremony Script 2023'!C194,FIND(",",'Ceremony Script 2023'!C194)-1)))</f>
        <v>Becca Pipe</v>
      </c>
      <c r="E98" s="68" t="str">
        <f>IF(C98="(no eligible project)","",'Ceremony Script 2023'!E194)</f>
        <v>East Northumberland Secondary School</v>
      </c>
      <c r="F98" s="81" t="str">
        <f>IF(C98="(no eligible project)","",'Ceremony Script 2023'!D194)</f>
        <v>Light it up with homemade lava lamps</v>
      </c>
      <c r="H98" s="70">
        <v>167</v>
      </c>
    </row>
    <row r="99" spans="1:8" x14ac:dyDescent="0.2">
      <c r="A99" s="80" t="s">
        <v>502</v>
      </c>
      <c r="B99" s="68"/>
      <c r="C99" s="68" t="str">
        <f>IF('Ceremony Script 2023'!A191="none",'Ceremony Script 2023'!B191,RIGHT('Ceremony Script 2023'!B191,LEN('Ceremony Script 2023'!B191)-FIND(",",'Ceremony Script 2023'!B191)-1)&amp;" "&amp;LEFT('Ceremony Script 2023'!B191,FIND(",",'Ceremony Script 2023'!B191)-1))</f>
        <v>Ethan Wain</v>
      </c>
      <c r="D99" s="68" t="str">
        <f>IF(C99="(no eligible project)","",IF('Ceremony Script 2023'!C191="(no partner)",'Ceremony Script 2023'!C191,RIGHT('Ceremony Script 2023'!C191,LEN('Ceremony Script 2023'!C191)-FIND(",",'Ceremony Script 2023'!C191)-1)&amp;" "&amp;LEFT('Ceremony Script 2023'!C191,FIND(",",'Ceremony Script 2023'!C191)-1)))</f>
        <v>(no partner)</v>
      </c>
      <c r="E99" s="68" t="str">
        <f>IF(C99="(no eligible project)","",'Ceremony Script 2023'!E191)</f>
        <v>East Northumberland Secondary School</v>
      </c>
      <c r="F99" s="81" t="str">
        <f>IF(C99="(no eligible project)","",'Ceremony Script 2023'!D191)</f>
        <v>The Chemistry of Colour Fire</v>
      </c>
      <c r="H99" s="70">
        <v>164</v>
      </c>
    </row>
    <row r="100" spans="1:8" hidden="1" x14ac:dyDescent="0.2">
      <c r="A100" s="82" t="s">
        <v>503</v>
      </c>
      <c r="B100" s="83"/>
      <c r="C100" s="83" t="e">
        <f>IF('Ceremony Script 2023'!#REF!="none",'Ceremony Script 2023'!#REF!,RIGHT('Ceremony Script 2023'!#REF!,LEN('Ceremony Script 2023'!#REF!)-FIND(",",'Ceremony Script 2023'!#REF!)-1)&amp;" "&amp;LEFT('Ceremony Script 2023'!#REF!,FIND(",",'Ceremony Script 2023'!#REF!)-1))</f>
        <v>#REF!</v>
      </c>
      <c r="D100" s="83" t="e">
        <f>IF(C100="(no eligible project)","",IF('Ceremony Script 2023'!#REF!="(no partner)",'Ceremony Script 2023'!#REF!,RIGHT('Ceremony Script 2023'!#REF!,LEN('Ceremony Script 2023'!#REF!)-FIND(",",'Ceremony Script 2023'!#REF!)-1)&amp;" "&amp;LEFT('Ceremony Script 2023'!#REF!,FIND(",",'Ceremony Script 2023'!#REF!)-1)))</f>
        <v>#REF!</v>
      </c>
      <c r="E100" s="83" t="e">
        <f>IF(C100="(no eligible project)","",'Ceremony Script 2023'!#REF!)</f>
        <v>#REF!</v>
      </c>
      <c r="F100" s="84" t="e">
        <f>IF(C100="(no eligible project)","",'Ceremony Script 2023'!#REF!)</f>
        <v>#REF!</v>
      </c>
      <c r="H100" s="70">
        <v>161</v>
      </c>
    </row>
    <row r="101" spans="1:8" x14ac:dyDescent="0.2">
      <c r="A101" s="68"/>
      <c r="B101" s="68"/>
      <c r="C101" s="68"/>
      <c r="D101" s="68"/>
      <c r="E101" s="68"/>
      <c r="F101" s="67"/>
      <c r="H101" s="70"/>
    </row>
    <row r="102" spans="1:8" ht="15.75" x14ac:dyDescent="0.2">
      <c r="A102" s="75" t="s">
        <v>508</v>
      </c>
      <c r="B102" s="75"/>
      <c r="C102" s="76"/>
      <c r="D102" s="76"/>
      <c r="E102" s="76"/>
      <c r="F102" s="77"/>
      <c r="H102" s="70"/>
    </row>
    <row r="103" spans="1:8" x14ac:dyDescent="0.2">
      <c r="A103" s="88" t="s">
        <v>499</v>
      </c>
      <c r="B103" s="100"/>
      <c r="C103" s="89"/>
      <c r="D103" s="89"/>
      <c r="E103" s="89"/>
      <c r="F103" s="90"/>
      <c r="H103" s="70"/>
    </row>
    <row r="104" spans="1:8" x14ac:dyDescent="0.2">
      <c r="A104" s="80" t="s">
        <v>509</v>
      </c>
      <c r="B104" s="68"/>
      <c r="C104" s="68" t="str">
        <f>IF('Ceremony Script 2023'!A183="none",'Ceremony Script 2023'!B183,RIGHT('Ceremony Script 2023'!B183,LEN('Ceremony Script 2023'!B183)-FIND(",",'Ceremony Script 2023'!B183)-1)&amp;" "&amp;LEFT('Ceremony Script 2023'!B183,FIND(",",'Ceremony Script 2023'!B183)-1))</f>
        <v>Zackary Carter Phillips</v>
      </c>
      <c r="D104" s="68" t="str">
        <f>IF(C104="(no eligible project)","",IF('Ceremony Script 2023'!C183="(no partner)",'Ceremony Script 2023'!C183,RIGHT('Ceremony Script 2023'!C183,LEN('Ceremony Script 2023'!C183)-FIND(",",'Ceremony Script 2023'!C183)-1)&amp;" "&amp;LEFT('Ceremony Script 2023'!C183,FIND(",",'Ceremony Script 2023'!C183)-1)))</f>
        <v>(no partner)</v>
      </c>
      <c r="E104" s="68" t="str">
        <f>IF(C104="(no eligible project)","",'Ceremony Script 2023'!E183)</f>
        <v>St. Elizabeth School</v>
      </c>
      <c r="F104" s="81" t="str">
        <f>IF(C104="(no eligible project)","",'Ceremony Script 2023'!D183)</f>
        <v>Simple Sun Tracking Solar Panels</v>
      </c>
      <c r="H104" s="70">
        <v>153</v>
      </c>
    </row>
    <row r="105" spans="1:8" ht="15.75" customHeight="1" x14ac:dyDescent="0.2">
      <c r="A105" s="80" t="s">
        <v>510</v>
      </c>
      <c r="B105" s="68"/>
      <c r="C105" s="68" t="str">
        <f>IF('Ceremony Script 2023'!A180="none",'Ceremony Script 2023'!B180,RIGHT('Ceremony Script 2023'!B180,LEN('Ceremony Script 2023'!B180)-FIND(",",'Ceremony Script 2023'!B180)-1)&amp;" "&amp;LEFT('Ceremony Script 2023'!B180,FIND(",",'Ceremony Script 2023'!B180)-1))</f>
        <v>Avery Fam</v>
      </c>
      <c r="D105" s="68" t="str">
        <f>IF(C105="(no eligible project)","",IF('Ceremony Script 2023'!C180="(no partner)",'Ceremony Script 2023'!C180,RIGHT('Ceremony Script 2023'!C180,LEN('Ceremony Script 2023'!C180)-FIND(",",'Ceremony Script 2023'!C180)-1)&amp;" "&amp;LEFT('Ceremony Script 2023'!C180,FIND(",",'Ceremony Script 2023'!C180)-1)))</f>
        <v>Nikhil Joshi</v>
      </c>
      <c r="E105" s="68">
        <f>IF(C105="(no eligible project)","",'Ceremony Script 2023'!E180)</f>
        <v>0</v>
      </c>
      <c r="F105" s="81" t="str">
        <f>IF(C105="(no eligible project)","",'Ceremony Script 2023'!D180)</f>
        <v>The Next Generation of Coding: Using AI to code AI</v>
      </c>
      <c r="H105" s="70">
        <v>150</v>
      </c>
    </row>
    <row r="106" spans="1:8" ht="15.75" customHeight="1" x14ac:dyDescent="0.2">
      <c r="A106" s="80" t="s">
        <v>511</v>
      </c>
      <c r="B106" s="68"/>
      <c r="C106" s="68" t="str">
        <f>IF('Ceremony Script 2023'!A177="none",'Ceremony Script 2023'!B177,RIGHT('Ceremony Script 2023'!B177,LEN('Ceremony Script 2023'!B177)-FIND(",",'Ceremony Script 2023'!B177)-1)&amp;" "&amp;LEFT('Ceremony Script 2023'!B177,FIND(",",'Ceremony Script 2023'!B177)-1))</f>
        <v>Aviraj Sembhi</v>
      </c>
      <c r="D106" s="68" t="str">
        <f>IF(C106="(no eligible project)","",IF('Ceremony Script 2023'!C177="(no partner)",'Ceremony Script 2023'!C177,RIGHT('Ceremony Script 2023'!C177,LEN('Ceremony Script 2023'!C177)-FIND(",",'Ceremony Script 2023'!C177)-1)&amp;" "&amp;LEFT('Ceremony Script 2023'!C177,FIND(",",'Ceremony Script 2023'!C177)-1)))</f>
        <v>(no partner)</v>
      </c>
      <c r="E106" s="68" t="str">
        <f>IF(C106="(no eligible project)","",'Ceremony Script 2023'!E177)</f>
        <v>St. Catherine Elementary School</v>
      </c>
      <c r="F106" s="81" t="str">
        <f>IF(C106="(no eligible project)","",'Ceremony Script 2023'!D177)</f>
        <v>Exploring the Potential of Machine Learning in Solving Puzzles</v>
      </c>
      <c r="H106" s="70">
        <v>147</v>
      </c>
    </row>
    <row r="107" spans="1:8" x14ac:dyDescent="0.2">
      <c r="A107" s="80" t="s">
        <v>503</v>
      </c>
      <c r="B107" s="68"/>
      <c r="C107" s="68" t="str">
        <f>IF('Ceremony Script 2023'!A174="none",'Ceremony Script 2023'!B174,RIGHT('Ceremony Script 2023'!B174,LEN('Ceremony Script 2023'!B174)-FIND(",",'Ceremony Script 2023'!B174)-1)&amp;" "&amp;LEFT('Ceremony Script 2023'!B174,FIND(",",'Ceremony Script 2023'!B174)-1))</f>
        <v>Saad Alherish</v>
      </c>
      <c r="D107" s="68" t="str">
        <f>IF(C107="(no eligible project)","",IF('Ceremony Script 2023'!C174="(no partner)",'Ceremony Script 2023'!C174,RIGHT('Ceremony Script 2023'!C174,LEN('Ceremony Script 2023'!C174)-FIND(",",'Ceremony Script 2023'!C174)-1)&amp;" "&amp;LEFT('Ceremony Script 2023'!C174,FIND(",",'Ceremony Script 2023'!C174)-1)))</f>
        <v>(no partner)</v>
      </c>
      <c r="E107" s="68" t="str">
        <f>IF(C107="(no eligible project)","",'Ceremony Script 2023'!E174)</f>
        <v>Kawartha Montessori School</v>
      </c>
      <c r="F107" s="81" t="str">
        <f>IF(C107="(no eligible project)","",'Ceremony Script 2023'!D174)</f>
        <v>the placebo effect</v>
      </c>
      <c r="H107" s="70">
        <v>144</v>
      </c>
    </row>
    <row r="108" spans="1:8" x14ac:dyDescent="0.2">
      <c r="A108" s="91" t="s">
        <v>504</v>
      </c>
      <c r="B108" s="101"/>
      <c r="C108" s="92"/>
      <c r="D108" s="92"/>
      <c r="E108" s="92"/>
      <c r="F108" s="93"/>
      <c r="H108" s="70"/>
    </row>
    <row r="109" spans="1:8" x14ac:dyDescent="0.2">
      <c r="A109" s="80" t="s">
        <v>509</v>
      </c>
      <c r="B109" s="68"/>
      <c r="C109" s="68" t="str">
        <f>IF('Ceremony Script 2023'!A166="none",'Ceremony Script 2023'!B166,RIGHT('Ceremony Script 2023'!B166,LEN('Ceremony Script 2023'!B166)-FIND(",",'Ceremony Script 2023'!B166)-1)&amp;" "&amp;LEFT('Ceremony Script 2023'!B166,FIND(",",'Ceremony Script 2023'!B166)-1))</f>
        <v>Ella Sehn</v>
      </c>
      <c r="D109" s="68" t="str">
        <f>IF(C109="(no eligible project)","",IF('Ceremony Script 2023'!C166="(no partner)",'Ceremony Script 2023'!C166,RIGHT('Ceremony Script 2023'!C166,LEN('Ceremony Script 2023'!C166)-FIND(",",'Ceremony Script 2023'!C166)-1)&amp;" "&amp;LEFT('Ceremony Script 2023'!C166,FIND(",",'Ceremony Script 2023'!C166)-1)))</f>
        <v>(no partner)</v>
      </c>
      <c r="E109" s="68" t="str">
        <f>IF(C109="(no eligible project)","",'Ceremony Script 2023'!E166)</f>
        <v>St. Catherine Elementary School</v>
      </c>
      <c r="F109" s="81" t="str">
        <f>IF(C109="(no eligible project)","",'Ceremony Script 2023'!D166)</f>
        <v>Purifying Chlorinated Water with Carbon</v>
      </c>
      <c r="H109" s="70">
        <v>136</v>
      </c>
    </row>
    <row r="110" spans="1:8" x14ac:dyDescent="0.2">
      <c r="A110" s="80" t="s">
        <v>510</v>
      </c>
      <c r="B110" s="68"/>
      <c r="C110" s="68" t="str">
        <f>IF('Ceremony Script 2023'!A163="none",'Ceremony Script 2023'!B163,RIGHT('Ceremony Script 2023'!B163,LEN('Ceremony Script 2023'!B163)-FIND(",",'Ceremony Script 2023'!B163)-1)&amp;" "&amp;LEFT('Ceremony Script 2023'!B163,FIND(",",'Ceremony Script 2023'!B163)-1))</f>
        <v>Sadie McFadden</v>
      </c>
      <c r="D110" s="68" t="str">
        <f>IF(C110="(no eligible project)","",IF('Ceremony Script 2023'!C163="(no partner)",'Ceremony Script 2023'!C163,RIGHT('Ceremony Script 2023'!C163,LEN('Ceremony Script 2023'!C163)-FIND(",",'Ceremony Script 2023'!C163)-1)&amp;" "&amp;LEFT('Ceremony Script 2023'!C163,FIND(",",'Ceremony Script 2023'!C163)-1)))</f>
        <v>(no partner)</v>
      </c>
      <c r="E110" s="68" t="str">
        <f>IF(C110="(no eligible project)","",'Ceremony Script 2023'!E163)</f>
        <v>Kawartha Montessori School</v>
      </c>
      <c r="F110" s="81" t="str">
        <f>IF(C110="(no eligible project)","",'Ceremony Script 2023'!D163)</f>
        <v>What the Duck Makes My Plants Grow?</v>
      </c>
      <c r="H110" s="70">
        <v>133</v>
      </c>
    </row>
    <row r="111" spans="1:8" x14ac:dyDescent="0.2">
      <c r="A111" s="80" t="s">
        <v>511</v>
      </c>
      <c r="B111" s="68"/>
      <c r="C111" s="68" t="str">
        <f>IF('Ceremony Script 2023'!A160="none",'Ceremony Script 2023'!B160,RIGHT('Ceremony Script 2023'!B160,LEN('Ceremony Script 2023'!B160)-FIND(",",'Ceremony Script 2023'!B160)-1)&amp;" "&amp;LEFT('Ceremony Script 2023'!B160,FIND(",",'Ceremony Script 2023'!B160)-1))</f>
        <v>Corbin Kretschmar-Ford</v>
      </c>
      <c r="D111" s="68" t="str">
        <f>IF(C111="(no eligible project)","",IF('Ceremony Script 2023'!C160="(no partner)",'Ceremony Script 2023'!C160,RIGHT('Ceremony Script 2023'!C160,LEN('Ceremony Script 2023'!C160)-FIND(",",'Ceremony Script 2023'!C160)-1)&amp;" "&amp;LEFT('Ceremony Script 2023'!C160,FIND(",",'Ceremony Script 2023'!C160)-1)))</f>
        <v>Leo Weiskittel</v>
      </c>
      <c r="E111" s="68" t="str">
        <f>IF(C111="(no eligible project)","",'Ceremony Script 2023'!E160)</f>
        <v>Kawartha Montessori School</v>
      </c>
      <c r="F111" s="81" t="str">
        <f>IF(C111="(no eligible project)","",'Ceremony Script 2023'!D160)</f>
        <v>Superfood for Superworms</v>
      </c>
      <c r="H111" s="70">
        <v>130</v>
      </c>
    </row>
    <row r="112" spans="1:8" x14ac:dyDescent="0.2">
      <c r="A112" s="80" t="s">
        <v>503</v>
      </c>
      <c r="B112" s="68"/>
      <c r="C112" s="68" t="str">
        <f>IF('Ceremony Script 2023'!A157="none",'Ceremony Script 2023'!B157,RIGHT('Ceremony Script 2023'!B157,LEN('Ceremony Script 2023'!B157)-FIND(",",'Ceremony Script 2023'!B157)-1)&amp;" "&amp;LEFT('Ceremony Script 2023'!B157,FIND(",",'Ceremony Script 2023'!B157)-1))</f>
        <v>Abby Nichols</v>
      </c>
      <c r="D112" s="68" t="str">
        <f>IF(C112="(no eligible project)","",IF('Ceremony Script 2023'!C157="(no partner)",'Ceremony Script 2023'!C157,RIGHT('Ceremony Script 2023'!C157,LEN('Ceremony Script 2023'!C157)-FIND(",",'Ceremony Script 2023'!C157)-1)&amp;" "&amp;LEFT('Ceremony Script 2023'!C157,FIND(",",'Ceremony Script 2023'!C157)-1)))</f>
        <v>Rebecca Edgerton</v>
      </c>
      <c r="E112" s="68" t="str">
        <f>IF(C112="(no eligible project)","",'Ceremony Script 2023'!E157)</f>
        <v>James Strath Public School</v>
      </c>
      <c r="F112" s="81" t="str">
        <f>IF(C112="(no eligible project)","",'Ceremony Script 2023'!D157)</f>
        <v>Music &amp; Plants</v>
      </c>
      <c r="H112" s="70">
        <v>127</v>
      </c>
    </row>
    <row r="113" spans="1:8" x14ac:dyDescent="0.2">
      <c r="A113" s="91" t="s">
        <v>505</v>
      </c>
      <c r="B113" s="101"/>
      <c r="C113" s="92"/>
      <c r="D113" s="92"/>
      <c r="E113" s="92"/>
      <c r="F113" s="93"/>
      <c r="H113" s="70"/>
    </row>
    <row r="114" spans="1:8" ht="15.75" customHeight="1" x14ac:dyDescent="0.2">
      <c r="A114" s="80" t="s">
        <v>509</v>
      </c>
      <c r="B114" s="68"/>
      <c r="C114" s="68" t="str">
        <f>IF('Ceremony Script 2023'!A149="none",'Ceremony Script 2023'!B149,RIGHT('Ceremony Script 2023'!B149,LEN('Ceremony Script 2023'!B149)-FIND(",",'Ceremony Script 2023'!B149)-1)&amp;" "&amp;LEFT('Ceremony Script 2023'!B149,FIND(",",'Ceremony Script 2023'!B149)-1))</f>
        <v>Meerab Asim</v>
      </c>
      <c r="D114" s="68" t="str">
        <f>IF(C114="(no eligible project)","",IF('Ceremony Script 2023'!C149="(no partner)",'Ceremony Script 2023'!C149,RIGHT('Ceremony Script 2023'!C149,LEN('Ceremony Script 2023'!C149)-FIND(",",'Ceremony Script 2023'!C149)-1)&amp;" "&amp;LEFT('Ceremony Script 2023'!C149,FIND(",",'Ceremony Script 2023'!C149)-1)))</f>
        <v>Layla Ellis</v>
      </c>
      <c r="E114" s="68" t="str">
        <f>IF(C114="(no eligible project)","",'Ceremony Script 2023'!E149)</f>
        <v>Kawartha Montessori School</v>
      </c>
      <c r="F114" s="81" t="str">
        <f>IF(C114="(no eligible project)","",'Ceremony Script 2023'!D149)</f>
        <v>Does the presence of lyrics in music affect a persons numerical memory?</v>
      </c>
      <c r="H114" s="70">
        <v>119</v>
      </c>
    </row>
    <row r="115" spans="1:8" x14ac:dyDescent="0.2">
      <c r="A115" s="80" t="s">
        <v>510</v>
      </c>
      <c r="B115" s="68"/>
      <c r="C115" s="68" t="str">
        <f>IF('Ceremony Script 2023'!A146="none",'Ceremony Script 2023'!B146,RIGHT('Ceremony Script 2023'!B146,LEN('Ceremony Script 2023'!B146)-FIND(",",'Ceremony Script 2023'!B146)-1)&amp;" "&amp;LEFT('Ceremony Script 2023'!B146,FIND(",",'Ceremony Script 2023'!B146)-1))</f>
        <v>Ivan Street</v>
      </c>
      <c r="D115" s="68" t="str">
        <f>IF(C115="(no eligible project)","",IF('Ceremony Script 2023'!C146="(no partner)",'Ceremony Script 2023'!C146,RIGHT('Ceremony Script 2023'!C146,LEN('Ceremony Script 2023'!C146)-FIND(",",'Ceremony Script 2023'!C146)-1)&amp;" "&amp;LEFT('Ceremony Script 2023'!C146,FIND(",",'Ceremony Script 2023'!C146)-1)))</f>
        <v>(no partner)</v>
      </c>
      <c r="E115" s="68" t="str">
        <f>IF(C115="(no eligible project)","",'Ceremony Script 2023'!E146)</f>
        <v>Kawartha Montessori School</v>
      </c>
      <c r="F115" s="81" t="str">
        <f>IF(C115="(no eligible project)","",'Ceremony Script 2023'!D146)</f>
        <v>Tinted Innocence</v>
      </c>
      <c r="H115" s="70">
        <v>116</v>
      </c>
    </row>
    <row r="116" spans="1:8" x14ac:dyDescent="0.2">
      <c r="A116" s="80" t="s">
        <v>511</v>
      </c>
      <c r="B116" s="68"/>
      <c r="C116" s="68" t="str">
        <f>IF('Ceremony Script 2023'!A143="none",'Ceremony Script 2023'!B143,RIGHT('Ceremony Script 2023'!B143,LEN('Ceremony Script 2023'!B143)-FIND(",",'Ceremony Script 2023'!B143)-1)&amp;" "&amp;LEFT('Ceremony Script 2023'!B143,FIND(",",'Ceremony Script 2023'!B143)-1))</f>
        <v>Ella Kemsley</v>
      </c>
      <c r="D116" s="68" t="str">
        <f>IF(C116="(no eligible project)","",IF('Ceremony Script 2023'!C143="(no partner)",'Ceremony Script 2023'!C143,RIGHT('Ceremony Script 2023'!C143,LEN('Ceremony Script 2023'!C143)-FIND(",",'Ceremony Script 2023'!C143)-1)&amp;" "&amp;LEFT('Ceremony Script 2023'!C143,FIND(",",'Ceremony Script 2023'!C143)-1)))</f>
        <v>(no partner)</v>
      </c>
      <c r="E116" s="68" t="str">
        <f>IF(C116="(no eligible project)","",'Ceremony Script 2023'!E143)</f>
        <v>Children's Montessori &amp; Preparatory School</v>
      </c>
      <c r="F116" s="81" t="str">
        <f>IF(C116="(no eligible project)","",'Ceremony Script 2023'!D143)</f>
        <v>Effective Hand Hygiene</v>
      </c>
      <c r="H116" s="70">
        <v>113</v>
      </c>
    </row>
    <row r="117" spans="1:8" x14ac:dyDescent="0.2">
      <c r="A117" s="80" t="s">
        <v>503</v>
      </c>
      <c r="B117" s="68"/>
      <c r="C117" s="68" t="str">
        <f>IF('Ceremony Script 2023'!A140="none",'Ceremony Script 2023'!B140,RIGHT('Ceremony Script 2023'!B140,LEN('Ceremony Script 2023'!B140)-FIND(",",'Ceremony Script 2023'!B140)-1)&amp;" "&amp;LEFT('Ceremony Script 2023'!B140,FIND(",",'Ceremony Script 2023'!B140)-1))</f>
        <v>Jonah Flaman</v>
      </c>
      <c r="D117" s="68" t="str">
        <f>IF(C117="(no eligible project)","",IF('Ceremony Script 2023'!C140="(no partner)",'Ceremony Script 2023'!C140,RIGHT('Ceremony Script 2023'!C140,LEN('Ceremony Script 2023'!C140)-FIND(",",'Ceremony Script 2023'!C140)-1)&amp;" "&amp;LEFT('Ceremony Script 2023'!C140,FIND(",",'Ceremony Script 2023'!C140)-1)))</f>
        <v>(no partner)</v>
      </c>
      <c r="E117" s="68" t="str">
        <f>IF(C117="(no eligible project)","",'Ceremony Script 2023'!E140)</f>
        <v>Kawartha Montessori School</v>
      </c>
      <c r="F117" s="81" t="str">
        <f>IF(C117="(no eligible project)","",'Ceremony Script 2023'!D140)</f>
        <v>Pepsi or Coke?</v>
      </c>
      <c r="H117" s="70">
        <v>110</v>
      </c>
    </row>
    <row r="118" spans="1:8" x14ac:dyDescent="0.2">
      <c r="A118" s="91" t="s">
        <v>506</v>
      </c>
      <c r="B118" s="101"/>
      <c r="C118" s="92"/>
      <c r="D118" s="92"/>
      <c r="E118" s="92"/>
      <c r="F118" s="93"/>
      <c r="H118" s="70"/>
    </row>
    <row r="119" spans="1:8" ht="15.75" customHeight="1" x14ac:dyDescent="0.2">
      <c r="A119" s="80" t="s">
        <v>509</v>
      </c>
      <c r="B119" s="68"/>
      <c r="C119" s="68" t="str">
        <f>IF('Ceremony Script 2023'!A132="none",'Ceremony Script 2023'!B132,RIGHT('Ceremony Script 2023'!B132,LEN('Ceremony Script 2023'!B132)-FIND(",",'Ceremony Script 2023'!B132)-1)&amp;" "&amp;LEFT('Ceremony Script 2023'!B132,FIND(",",'Ceremony Script 2023'!B132)-1))</f>
        <v>Fraser Root-Maher</v>
      </c>
      <c r="D119" s="68" t="str">
        <f>IF(C119="(no eligible project)","",IF('Ceremony Script 2023'!C132="(no partner)",'Ceremony Script 2023'!C132,RIGHT('Ceremony Script 2023'!C132,LEN('Ceremony Script 2023'!C132)-FIND(",",'Ceremony Script 2023'!C132)-1)&amp;" "&amp;LEFT('Ceremony Script 2023'!C132,FIND(",",'Ceremony Script 2023'!C132)-1)))</f>
        <v>(no partner)</v>
      </c>
      <c r="E119" s="68" t="str">
        <f>IF(C119="(no eligible project)","",'Ceremony Script 2023'!E132)</f>
        <v>Kawartha Montessori School</v>
      </c>
      <c r="F119" s="81" t="str">
        <f>IF(C119="(no eligible project)","",'Ceremony Script 2023'!D132)</f>
        <v>Recipe Reinvention: Exploring the Science of Baking</v>
      </c>
      <c r="H119" s="70">
        <v>102</v>
      </c>
    </row>
    <row r="120" spans="1:8" x14ac:dyDescent="0.2">
      <c r="A120" s="80" t="s">
        <v>510</v>
      </c>
      <c r="B120" s="68"/>
      <c r="C120" s="68" t="str">
        <f>IF('Ceremony Script 2023'!A129="none",'Ceremony Script 2023'!B129,RIGHT('Ceremony Script 2023'!B129,LEN('Ceremony Script 2023'!B129)-FIND(",",'Ceremony Script 2023'!B129)-1)&amp;" "&amp;LEFT('Ceremony Script 2023'!B129,FIND(",",'Ceremony Script 2023'!B129)-1))</f>
        <v>Isaiah Dinnick</v>
      </c>
      <c r="D120" s="68" t="str">
        <f>IF(C120="(no eligible project)","",IF('Ceremony Script 2023'!C129="(no partner)",'Ceremony Script 2023'!C129,RIGHT('Ceremony Script 2023'!C129,LEN('Ceremony Script 2023'!C129)-FIND(",",'Ceremony Script 2023'!C129)-1)&amp;" "&amp;LEFT('Ceremony Script 2023'!C129,FIND(",",'Ceremony Script 2023'!C129)-1)))</f>
        <v>(no partner)</v>
      </c>
      <c r="E120" s="68" t="str">
        <f>IF(C120="(no eligible project)","",'Ceremony Script 2023'!E129)</f>
        <v>Rhema Christian School</v>
      </c>
      <c r="F120" s="81" t="str">
        <f>IF(C120="(no eligible project)","",'Ceremony Script 2023'!D129)</f>
        <v>Juggling Around</v>
      </c>
      <c r="H120" s="70">
        <v>99</v>
      </c>
    </row>
    <row r="121" spans="1:8" hidden="1" x14ac:dyDescent="0.2">
      <c r="A121" s="80" t="s">
        <v>511</v>
      </c>
      <c r="B121" s="68"/>
      <c r="C121" s="68" t="str">
        <f>IF('Ceremony Script 2023'!A126="none",'Ceremony Script 2023'!B126,RIGHT('Ceremony Script 2023'!B126,LEN('Ceremony Script 2023'!B126)-FIND(",",'Ceremony Script 2023'!B126)-1)&amp;" "&amp;LEFT('Ceremony Script 2023'!B126,FIND(",",'Ceremony Script 2023'!B126)-1))</f>
        <v>(no eligible project)</v>
      </c>
      <c r="D121" s="68" t="str">
        <f>IF(C121="(no eligible project)","",IF('Ceremony Script 2023'!C126="(no partner)",'Ceremony Script 2023'!C126,RIGHT('Ceremony Script 2023'!C126,LEN('Ceremony Script 2023'!C126)-FIND(",",'Ceremony Script 2023'!C126)-1)&amp;" "&amp;LEFT('Ceremony Script 2023'!C126,FIND(",",'Ceremony Script 2023'!C126)-1)))</f>
        <v/>
      </c>
      <c r="E121" s="68" t="str">
        <f>IF(C121="(no eligible project)","",'Ceremony Script 2023'!E126)</f>
        <v/>
      </c>
      <c r="F121" s="81" t="str">
        <f>IF(C121="(no eligible project)","",'Ceremony Script 2023'!D126)</f>
        <v/>
      </c>
      <c r="H121" s="70">
        <v>96</v>
      </c>
    </row>
    <row r="122" spans="1:8" hidden="1" x14ac:dyDescent="0.2">
      <c r="A122" s="82" t="s">
        <v>503</v>
      </c>
      <c r="B122" s="83"/>
      <c r="C122" s="83" t="e">
        <f>IF('Ceremony Script 2023'!#REF!="none",'Ceremony Script 2023'!#REF!,RIGHT('Ceremony Script 2023'!#REF!,LEN('Ceremony Script 2023'!#REF!)-FIND(",",'Ceremony Script 2023'!#REF!)-1)&amp;" "&amp;LEFT('Ceremony Script 2023'!#REF!,FIND(",",'Ceremony Script 2023'!#REF!)-1))</f>
        <v>#REF!</v>
      </c>
      <c r="D122" s="83" t="e">
        <f>IF(C122="(no eligible project)","",IF('Ceremony Script 2023'!#REF!="(no partner)",'Ceremony Script 2023'!#REF!,RIGHT('Ceremony Script 2023'!#REF!,LEN('Ceremony Script 2023'!#REF!)-FIND(",",'Ceremony Script 2023'!#REF!)-1)&amp;" "&amp;LEFT('Ceremony Script 2023'!#REF!,FIND(",",'Ceremony Script 2023'!#REF!)-1)))</f>
        <v>#REF!</v>
      </c>
      <c r="E122" s="83" t="e">
        <f>IF(C122="(no eligible project)","",'Ceremony Script 2023'!#REF!)</f>
        <v>#REF!</v>
      </c>
      <c r="F122" s="84" t="e">
        <f>IF(C122="(no eligible project)","",'Ceremony Script 2023'!#REF!)</f>
        <v>#REF!</v>
      </c>
      <c r="H122" s="70">
        <v>93</v>
      </c>
    </row>
    <row r="123" spans="1:8" x14ac:dyDescent="0.2">
      <c r="A123" s="68"/>
      <c r="B123" s="68"/>
      <c r="C123" s="68"/>
      <c r="D123" s="68"/>
      <c r="E123" s="68"/>
      <c r="F123" s="67"/>
      <c r="H123" s="70"/>
    </row>
    <row r="124" spans="1:8" ht="15.75" x14ac:dyDescent="0.2">
      <c r="A124" s="75" t="s">
        <v>565</v>
      </c>
      <c r="B124" s="75"/>
      <c r="C124" s="76"/>
      <c r="D124" s="76"/>
      <c r="E124" s="76"/>
      <c r="F124" s="77"/>
      <c r="H124" s="70"/>
    </row>
    <row r="125" spans="1:8" x14ac:dyDescent="0.2">
      <c r="A125" s="88" t="s">
        <v>512</v>
      </c>
      <c r="B125" s="100"/>
      <c r="C125" s="89"/>
      <c r="D125" s="89"/>
      <c r="E125" s="89"/>
      <c r="F125" s="90"/>
      <c r="H125" s="70"/>
    </row>
    <row r="126" spans="1:8" x14ac:dyDescent="0.2">
      <c r="A126" s="80" t="s">
        <v>513</v>
      </c>
      <c r="B126" s="68"/>
      <c r="C126" s="68" t="str">
        <f>IF('Ceremony Script 2023'!A118="none",'Ceremony Script 2023'!B118,RIGHT('Ceremony Script 2023'!B118,LEN('Ceremony Script 2023'!B118)-FIND(",",'Ceremony Script 2023'!B118)-1)&amp;" "&amp;LEFT('Ceremony Script 2023'!B118,FIND(",",'Ceremony Script 2023'!B118)-1))</f>
        <v>Benjamin Van</v>
      </c>
      <c r="D126" s="68" t="str">
        <f>IF(C126="(no eligible project)","",IF('Ceremony Script 2023'!C118="(no partner)",'Ceremony Script 2023'!C118,RIGHT('Ceremony Script 2023'!C118,LEN('Ceremony Script 2023'!C118)-FIND(",",'Ceremony Script 2023'!C118)-1)&amp;" "&amp;LEFT('Ceremony Script 2023'!C118,FIND(",",'Ceremony Script 2023'!C118)-1)))</f>
        <v>Roland Belanger</v>
      </c>
      <c r="E126" s="68" t="str">
        <f>IF(C126="(no eligible project)","",'Ceremony Script 2023'!E118)</f>
        <v>Rhema Christian School</v>
      </c>
      <c r="F126" s="81" t="str">
        <f>IF(C126="(no eligible project)","",'Ceremony Script 2023'!D118)</f>
        <v>How to Earthquake-Proof a Building</v>
      </c>
      <c r="H126" s="70">
        <v>85</v>
      </c>
    </row>
    <row r="127" spans="1:8" x14ac:dyDescent="0.2">
      <c r="A127" s="80" t="s">
        <v>514</v>
      </c>
      <c r="B127" s="68"/>
      <c r="C127" s="68" t="str">
        <f>IF('Ceremony Script 2023'!A115="none",'Ceremony Script 2023'!B115,RIGHT('Ceremony Script 2023'!B115,LEN('Ceremony Script 2023'!B115)-FIND(",",'Ceremony Script 2023'!B115)-1)&amp;" "&amp;LEFT('Ceremony Script 2023'!B115,FIND(",",'Ceremony Script 2023'!B115)-1))</f>
        <v>Miles Smith</v>
      </c>
      <c r="D127" s="68" t="str">
        <f>IF(C127="(no eligible project)","",IF('Ceremony Script 2023'!C115="(no partner)",'Ceremony Script 2023'!C115,RIGHT('Ceremony Script 2023'!C115,LEN('Ceremony Script 2023'!C115)-FIND(",",'Ceremony Script 2023'!C115)-1)&amp;" "&amp;LEFT('Ceremony Script 2023'!C115,FIND(",",'Ceremony Script 2023'!C115)-1)))</f>
        <v>(no partner)</v>
      </c>
      <c r="E127" s="68" t="str">
        <f>IF(C127="(no eligible project)","",'Ceremony Script 2023'!E115)</f>
        <v>Queen Mary Public School</v>
      </c>
      <c r="F127" s="81" t="str">
        <f>IF(C127="(no eligible project)","",'Ceremony Script 2023'!D115)</f>
        <v>The Best Way to Shuffle Cards</v>
      </c>
      <c r="H127" s="70">
        <v>82</v>
      </c>
    </row>
    <row r="128" spans="1:8" ht="15.75" customHeight="1" x14ac:dyDescent="0.2">
      <c r="A128" s="80" t="s">
        <v>514</v>
      </c>
      <c r="B128" s="68"/>
      <c r="C128" s="68" t="str">
        <f>IF('Ceremony Script 2023'!A114="none",'Ceremony Script 2023'!B114,RIGHT('Ceremony Script 2023'!B114,LEN('Ceremony Script 2023'!B114)-FIND(",",'Ceremony Script 2023'!B114)-1)&amp;" "&amp;LEFT('Ceremony Script 2023'!B114,FIND(",",'Ceremony Script 2023'!B114)-1))</f>
        <v>Katia Seviaryna</v>
      </c>
      <c r="D128" s="68" t="str">
        <f>IF(C128="(no eligible project)","",IF('Ceremony Script 2023'!C114="(no partner)",'Ceremony Script 2023'!C114,RIGHT('Ceremony Script 2023'!C114,LEN('Ceremony Script 2023'!C114)-FIND(",",'Ceremony Script 2023'!C114)-1)&amp;" "&amp;LEFT('Ceremony Script 2023'!C114,FIND(",",'Ceremony Script 2023'!C114)-1)))</f>
        <v>(no partner)</v>
      </c>
      <c r="E128" s="68" t="str">
        <f>IF(C128="(no eligible project)","",'Ceremony Script 2023'!E114)</f>
        <v>St. Catherine Elementary School</v>
      </c>
      <c r="F128" s="81" t="str">
        <f>IF(C128="(no eligible project)","",'Ceremony Script 2023'!D114)</f>
        <v>The Philosopher’s Soap: the Key to Eternal Bubbles</v>
      </c>
      <c r="H128" s="70">
        <v>81</v>
      </c>
    </row>
    <row r="129" spans="1:8" x14ac:dyDescent="0.2">
      <c r="A129" s="80" t="s">
        <v>514</v>
      </c>
      <c r="B129" s="68"/>
      <c r="C129" s="68" t="str">
        <f>IF('Ceremony Script 2023'!A113="none",'Ceremony Script 2023'!B113,RIGHT('Ceremony Script 2023'!B113,LEN('Ceremony Script 2023'!B113)-FIND(",",'Ceremony Script 2023'!B113)-1)&amp;" "&amp;LEFT('Ceremony Script 2023'!B113,FIND(",",'Ceremony Script 2023'!B113)-1))</f>
        <v>Ellie McNamara</v>
      </c>
      <c r="D129" s="68" t="s">
        <v>535</v>
      </c>
      <c r="E129" s="68" t="str">
        <f>IF(C129="(no eligible project)","",'Ceremony Script 2023'!E113)</f>
        <v>James Strath Public School</v>
      </c>
      <c r="F129" s="81" t="str">
        <f>IF(C129="(no eligible project)","",'Ceremony Script 2023'!D113)</f>
        <v>Mind Games</v>
      </c>
      <c r="H129" s="70">
        <v>80</v>
      </c>
    </row>
    <row r="130" spans="1:8" x14ac:dyDescent="0.2">
      <c r="A130" s="80" t="s">
        <v>514</v>
      </c>
      <c r="B130" s="68"/>
      <c r="C130" s="68" t="str">
        <f>IF('Ceremony Script 2023'!A112="none",'Ceremony Script 2023'!B112,RIGHT('Ceremony Script 2023'!B112,LEN('Ceremony Script 2023'!B112)-FIND(",",'Ceremony Script 2023'!B112)-1)&amp;" "&amp;LEFT('Ceremony Script 2023'!B112,FIND(",",'Ceremony Script 2023'!B112)-1))</f>
        <v>Leila Sherrer</v>
      </c>
      <c r="D130" s="68" t="s">
        <v>535</v>
      </c>
      <c r="E130" s="68" t="str">
        <f>IF(C130="(no eligible project)","",'Ceremony Script 2023'!E112)</f>
        <v>James Strath Public School</v>
      </c>
      <c r="F130" s="81" t="str">
        <f>IF(C130="(no eligible project)","",'Ceremony Script 2023'!D112)</f>
        <v>Can Petting a Dog Decrease Stress</v>
      </c>
      <c r="H130" s="70">
        <v>80</v>
      </c>
    </row>
    <row r="131" spans="1:8" x14ac:dyDescent="0.2">
      <c r="A131" s="80" t="s">
        <v>514</v>
      </c>
      <c r="B131" s="68"/>
      <c r="C131" s="68" t="str">
        <f>IF('Ceremony Script 2023'!A111="none",'Ceremony Script 2023'!B111,RIGHT('Ceremony Script 2023'!B111,LEN('Ceremony Script 2023'!B111)-FIND(",",'Ceremony Script 2023'!B111)-1)&amp;" "&amp;LEFT('Ceremony Script 2023'!B111,FIND(",",'Ceremony Script 2023'!B111)-1))</f>
        <v>Addison Hancock</v>
      </c>
      <c r="D131" s="68" t="str">
        <f>IF(C131="(no eligible project)","",IF('Ceremony Script 2023'!C111="(no partner)",'Ceremony Script 2023'!C111,RIGHT('Ceremony Script 2023'!C111,LEN('Ceremony Script 2023'!C111)-FIND(",",'Ceremony Script 2023'!C111)-1)&amp;" "&amp;LEFT('Ceremony Script 2023'!C111,FIND(",",'Ceremony Script 2023'!C111)-1)))</f>
        <v>(no partner)</v>
      </c>
      <c r="E131" s="68" t="str">
        <f>IF(C131="(no eligible project)","",'Ceremony Script 2023'!E111)</f>
        <v>James Strath Public School</v>
      </c>
      <c r="F131" s="81" t="str">
        <f>IF(C131="(no eligible project)","",'Ceremony Script 2023'!D111)</f>
        <v>Erosion In Motion</v>
      </c>
      <c r="H131" s="70">
        <v>80</v>
      </c>
    </row>
    <row r="132" spans="1:8" ht="15.75" customHeight="1" x14ac:dyDescent="0.2">
      <c r="A132" s="80" t="s">
        <v>503</v>
      </c>
      <c r="B132" s="68"/>
      <c r="C132" s="68" t="str">
        <f>IF('Ceremony Script 2023'!A108="none",'Ceremony Script 2023'!B108,RIGHT('Ceremony Script 2023'!B108,LEN('Ceremony Script 2023'!B108)-FIND(",",'Ceremony Script 2023'!B108)-1)&amp;" "&amp;LEFT('Ceremony Script 2023'!B108,FIND(",",'Ceremony Script 2023'!B108)-1))</f>
        <v>MacKenna Smyth</v>
      </c>
      <c r="D132" s="68" t="str">
        <f>IF(C132="(no eligible project)","",IF('Ceremony Script 2023'!C108="(no partner)",'Ceremony Script 2023'!C108,RIGHT('Ceremony Script 2023'!C108,LEN('Ceremony Script 2023'!C108)-FIND(",",'Ceremony Script 2023'!C108)-1)&amp;" "&amp;LEFT('Ceremony Script 2023'!C108,FIND(",",'Ceremony Script 2023'!C108)-1)))</f>
        <v>(no partner)</v>
      </c>
      <c r="E132" s="68" t="str">
        <f>IF(C132="(no eligible project)","",'Ceremony Script 2023'!E108)</f>
        <v>Queen Mary Public School</v>
      </c>
      <c r="F132" s="81" t="str">
        <f>IF(C132="(no eligible project)","",'Ceremony Script 2023'!D108)</f>
        <v>Tie Dye - What are the best fabric and dye combinations?</v>
      </c>
      <c r="H132" s="70">
        <v>77</v>
      </c>
    </row>
    <row r="133" spans="1:8" x14ac:dyDescent="0.2">
      <c r="A133" s="80" t="s">
        <v>503</v>
      </c>
      <c r="B133" s="68"/>
      <c r="C133" s="68" t="str">
        <f>IF('Ceremony Script 2023'!A107="none",'Ceremony Script 2023'!B107,RIGHT('Ceremony Script 2023'!B107,LEN('Ceremony Script 2023'!B107)-FIND(",",'Ceremony Script 2023'!B107)-1)&amp;" "&amp;LEFT('Ceremony Script 2023'!B107,FIND(",",'Ceremony Script 2023'!B107)-1))</f>
        <v>Jamieson Smallwood</v>
      </c>
      <c r="D133" s="68" t="str">
        <f>IF(C133="(no eligible project)","",IF('Ceremony Script 2023'!C107="(no partner)",'Ceremony Script 2023'!C107,RIGHT('Ceremony Script 2023'!C107,LEN('Ceremony Script 2023'!C107)-FIND(",",'Ceremony Script 2023'!C107)-1)&amp;" "&amp;LEFT('Ceremony Script 2023'!C107,FIND(",",'Ceremony Script 2023'!C107)-1)))</f>
        <v>Simeon van Berkel</v>
      </c>
      <c r="E133" s="68" t="str">
        <f>IF(C133="(no eligible project)","",'Ceremony Script 2023'!E107)</f>
        <v>Rhema Christian School</v>
      </c>
      <c r="F133" s="81" t="str">
        <f>IF(C133="(no eligible project)","",'Ceremony Script 2023'!D107)</f>
        <v>Laser Security System</v>
      </c>
      <c r="H133" s="70">
        <v>76</v>
      </c>
    </row>
    <row r="134" spans="1:8" x14ac:dyDescent="0.2">
      <c r="A134" s="91" t="s">
        <v>515</v>
      </c>
      <c r="B134" s="101"/>
      <c r="C134" s="92"/>
      <c r="D134" s="92"/>
      <c r="E134" s="92"/>
      <c r="F134" s="93"/>
      <c r="H134" s="70"/>
    </row>
    <row r="135" spans="1:8" ht="15.75" customHeight="1" x14ac:dyDescent="0.2">
      <c r="A135" s="80" t="s">
        <v>516</v>
      </c>
      <c r="B135" s="68"/>
      <c r="C135" s="68" t="str">
        <f>IF('Ceremony Script 2023'!A99="none",'Ceremony Script 2023'!B99,RIGHT('Ceremony Script 2023'!B99,LEN('Ceremony Script 2023'!B99)-FIND(",",'Ceremony Script 2023'!B99)-1)&amp;" "&amp;LEFT('Ceremony Script 2023'!B99,FIND(",",'Ceremony Script 2023'!B99)-1))</f>
        <v>Claire Sehn</v>
      </c>
      <c r="D135" s="68" t="str">
        <f>IF(C135="(no eligible project)","",IF('Ceremony Script 2023'!C99="(no partner)",'Ceremony Script 2023'!C99,RIGHT('Ceremony Script 2023'!C99,LEN('Ceremony Script 2023'!C99)-FIND(",",'Ceremony Script 2023'!C99)-1)&amp;" "&amp;LEFT('Ceremony Script 2023'!C99,FIND(",",'Ceremony Script 2023'!C99)-1)))</f>
        <v>(no partner)</v>
      </c>
      <c r="E135" s="68" t="str">
        <f>IF(C135="(no eligible project)","",'Ceremony Script 2023'!E99)</f>
        <v>St. Catherine Elementary School</v>
      </c>
      <c r="F135" s="81" t="str">
        <f>IF(C135="(no eligible project)","",'Ceremony Script 2023'!D99)</f>
        <v>Gray is the New Green: Reusing Gray Water to Grow Plants</v>
      </c>
      <c r="H135" s="70">
        <v>68</v>
      </c>
    </row>
    <row r="136" spans="1:8" ht="15.75" customHeight="1" x14ac:dyDescent="0.2">
      <c r="A136" s="80" t="s">
        <v>514</v>
      </c>
      <c r="B136" s="68"/>
      <c r="C136" s="68" t="str">
        <f>IF('Ceremony Script 2023'!A94="none",'Ceremony Script 2023'!B94,RIGHT('Ceremony Script 2023'!B94,LEN('Ceremony Script 2023'!B94)-FIND(",",'Ceremony Script 2023'!B94)-1)&amp;" "&amp;LEFT('Ceremony Script 2023'!B94,FIND(",",'Ceremony Script 2023'!B94)-1))</f>
        <v>Landon Hancock</v>
      </c>
      <c r="D136" s="68" t="str">
        <f>IF(C136="(no eligible project)","",IF('Ceremony Script 2023'!C94="(no partner)",'Ceremony Script 2023'!C94,RIGHT('Ceremony Script 2023'!C94,LEN('Ceremony Script 2023'!C94)-FIND(",",'Ceremony Script 2023'!C94)-1)&amp;" "&amp;LEFT('Ceremony Script 2023'!C94,FIND(",",'Ceremony Script 2023'!C94)-1)))</f>
        <v>(no partner)</v>
      </c>
      <c r="E136" s="68" t="str">
        <f>IF(C136="(no eligible project)","",'Ceremony Script 2023'!E94)</f>
        <v>James Strath Public School</v>
      </c>
      <c r="F136" s="81" t="str">
        <f>IF(C136="(no eligible project)","",'Ceremony Script 2023'!D94)</f>
        <v>Examining Bacteria in Various Water Sources</v>
      </c>
      <c r="H136" s="70">
        <v>65</v>
      </c>
    </row>
    <row r="137" spans="1:8" ht="15.75" customHeight="1" x14ac:dyDescent="0.2">
      <c r="A137" s="80" t="s">
        <v>514</v>
      </c>
      <c r="B137" s="68"/>
      <c r="C137" s="68" t="str">
        <f>IF('Ceremony Script 2023'!A95="none",'Ceremony Script 2023'!B95,RIGHT('Ceremony Script 2023'!B95,LEN('Ceremony Script 2023'!B95)-FIND(",",'Ceremony Script 2023'!B95)-1)&amp;" "&amp;LEFT('Ceremony Script 2023'!B95,FIND(",",'Ceremony Script 2023'!B95)-1))</f>
        <v>Austin McInnes</v>
      </c>
      <c r="D137" s="68" t="str">
        <f>IF(C137="(no eligible project)","",IF('Ceremony Script 2023'!C95="(no partner)",'Ceremony Script 2023'!C95,RIGHT('Ceremony Script 2023'!C95,LEN('Ceremony Script 2023'!C95)-FIND(",",'Ceremony Script 2023'!C95)-1)&amp;" "&amp;LEFT('Ceremony Script 2023'!C95,FIND(",",'Ceremony Script 2023'!C95)-1)))</f>
        <v>(no partner)</v>
      </c>
      <c r="E137" s="68" t="str">
        <f>IF(C137="(no eligible project)","",'Ceremony Script 2023'!E95)</f>
        <v>St. Catherine Elementary School</v>
      </c>
      <c r="F137" s="81" t="str">
        <f>IF(C137="(no eligible project)","",'Ceremony Script 2023'!D95)</f>
        <v>Raising the Bar (Part 2): Creating Waste Free Shampoo &amp; Conditioner Bars</v>
      </c>
      <c r="H137" s="70">
        <v>65</v>
      </c>
    </row>
    <row r="138" spans="1:8" ht="15.75" customHeight="1" x14ac:dyDescent="0.2">
      <c r="A138" s="80" t="s">
        <v>514</v>
      </c>
      <c r="B138" s="68"/>
      <c r="C138" s="68" t="str">
        <f>IF('Ceremony Script 2023'!A96="none",'Ceremony Script 2023'!B96,RIGHT('Ceremony Script 2023'!B96,LEN('Ceremony Script 2023'!B96)-FIND(",",'Ceremony Script 2023'!B96)-1)&amp;" "&amp;LEFT('Ceremony Script 2023'!B96,FIND(",",'Ceremony Script 2023'!B96)-1))</f>
        <v>Manha Yusuf</v>
      </c>
      <c r="D138" s="68" t="str">
        <f>IF(C138="(no eligible project)","",IF('Ceremony Script 2023'!C96="(no partner)",'Ceremony Script 2023'!C96,RIGHT('Ceremony Script 2023'!C96,LEN('Ceremony Script 2023'!C96)-FIND(",",'Ceremony Script 2023'!C96)-1)&amp;" "&amp;LEFT('Ceremony Script 2023'!C96,FIND(",",'Ceremony Script 2023'!C96)-1)))</f>
        <v>Laiba Yusuf</v>
      </c>
      <c r="E138" s="68" t="str">
        <f>IF(C138="(no eligible project)","",'Ceremony Script 2023'!E96)</f>
        <v>Home School</v>
      </c>
      <c r="F138" s="81" t="str">
        <f>IF(C138="(no eligible project)","",'Ceremony Script 2023'!D96)</f>
        <v>Improving youth and adult mental health post covid-19 pandemic among unemployed and low income households through Art sessions and Pet therapy.</v>
      </c>
      <c r="H138" s="70">
        <v>65</v>
      </c>
    </row>
    <row r="139" spans="1:8" x14ac:dyDescent="0.2">
      <c r="A139" s="80" t="s">
        <v>514</v>
      </c>
      <c r="B139" s="68"/>
      <c r="C139" s="68" t="str">
        <f>IF('Ceremony Script 2023'!A93="none",'Ceremony Script 2023'!B93,RIGHT('Ceremony Script 2023'!B93,LEN('Ceremony Script 2023'!B93)-FIND(",",'Ceremony Script 2023'!B93)-1)&amp;" "&amp;LEFT('Ceremony Script 2023'!B93,FIND(",",'Ceremony Script 2023'!B93)-1))</f>
        <v>Liah Van</v>
      </c>
      <c r="D139" s="68" t="str">
        <f>IF(C139="(no eligible project)","",IF('Ceremony Script 2023'!C93="(no partner)",'Ceremony Script 2023'!C93,RIGHT('Ceremony Script 2023'!C93,LEN('Ceremony Script 2023'!C93)-FIND(",",'Ceremony Script 2023'!C93)-1)&amp;" "&amp;LEFT('Ceremony Script 2023'!C93,FIND(",",'Ceremony Script 2023'!C93)-1)))</f>
        <v>Rosemary Belanger</v>
      </c>
      <c r="E139" s="68" t="str">
        <f>IF(C139="(no eligible project)","",'Ceremony Script 2023'!E93)</f>
        <v>Rhema Christian School</v>
      </c>
      <c r="F139" s="81" t="str">
        <f>IF(C139="(no eligible project)","",'Ceremony Script 2023'!D93)</f>
        <v>Egg-cellent Feathered Features</v>
      </c>
      <c r="H139" s="70">
        <v>64</v>
      </c>
    </row>
    <row r="140" spans="1:8" x14ac:dyDescent="0.2">
      <c r="A140" s="80" t="s">
        <v>514</v>
      </c>
      <c r="B140" s="68"/>
      <c r="C140" s="68" t="str">
        <f>IF('Ceremony Script 2023'!A92="none",'Ceremony Script 2023'!B92,RIGHT('Ceremony Script 2023'!B92,LEN('Ceremony Script 2023'!B92)-FIND(",",'Ceremony Script 2023'!B92)-1)&amp;" "&amp;LEFT('Ceremony Script 2023'!B92,FIND(",",'Ceremony Script 2023'!B92)-1))</f>
        <v>Cohen McNevan</v>
      </c>
      <c r="D140" s="68" t="str">
        <f>IF(C140="(no eligible project)","",IF('Ceremony Script 2023'!C92="(no partner)",'Ceremony Script 2023'!C92,RIGHT('Ceremony Script 2023'!C92,LEN('Ceremony Script 2023'!C92)-FIND(",",'Ceremony Script 2023'!C92)-1)&amp;" "&amp;LEFT('Ceremony Script 2023'!C92,FIND(",",'Ceremony Script 2023'!C92)-1)))</f>
        <v>(no partner)</v>
      </c>
      <c r="E140" s="68" t="str">
        <f>IF(C140="(no eligible project)","",'Ceremony Script 2023'!E92)</f>
        <v>Rhema Christian School</v>
      </c>
      <c r="F140" s="81" t="str">
        <f>IF(C140="(no eligible project)","",'Ceremony Script 2023'!D92)</f>
        <v>Net Positive</v>
      </c>
      <c r="H140" s="70">
        <v>63</v>
      </c>
    </row>
    <row r="141" spans="1:8" x14ac:dyDescent="0.2">
      <c r="A141" s="80" t="s">
        <v>503</v>
      </c>
      <c r="B141" s="68"/>
      <c r="C141" s="68" t="str">
        <f>IF('Ceremony Script 2023'!A89="none",'Ceremony Script 2023'!B89,RIGHT('Ceremony Script 2023'!B89,LEN('Ceremony Script 2023'!B89)-FIND(",",'Ceremony Script 2023'!B89)-1)&amp;" "&amp;LEFT('Ceremony Script 2023'!B89,FIND(",",'Ceremony Script 2023'!B89)-1))</f>
        <v>Clara Taylor</v>
      </c>
      <c r="D141" s="68" t="str">
        <f>IF(C141="(no eligible project)","",IF('Ceremony Script 2023'!C89="(no partner)",'Ceremony Script 2023'!C89,RIGHT('Ceremony Script 2023'!C89,LEN('Ceremony Script 2023'!C89)-FIND(",",'Ceremony Script 2023'!C89)-1)&amp;" "&amp;LEFT('Ceremony Script 2023'!C89,FIND(",",'Ceremony Script 2023'!C89)-1)))</f>
        <v>(no partner)</v>
      </c>
      <c r="E141" s="68" t="str">
        <f>IF(C141="(no eligible project)","",'Ceremony Script 2023'!E89)</f>
        <v>James Strath Public School</v>
      </c>
      <c r="F141" s="81" t="str">
        <f>IF(C141="(no eligible project)","",'Ceremony Script 2023'!D89)</f>
        <v>My Hypoallergenic Cat</v>
      </c>
      <c r="H141" s="70">
        <v>60</v>
      </c>
    </row>
    <row r="142" spans="1:8" x14ac:dyDescent="0.2">
      <c r="A142" s="82" t="s">
        <v>503</v>
      </c>
      <c r="B142" s="83"/>
      <c r="C142" s="83" t="str">
        <f>IF('Ceremony Script 2023'!A88="none",'Ceremony Script 2023'!B88,RIGHT('Ceremony Script 2023'!B88,LEN('Ceremony Script 2023'!B88)-FIND(",",'Ceremony Script 2023'!B88)-1)&amp;" "&amp;LEFT('Ceremony Script 2023'!B88,FIND(",",'Ceremony Script 2023'!B88)-1))</f>
        <v>Christina Wilson</v>
      </c>
      <c r="D142" s="83" t="str">
        <f>IF(C142="(no eligible project)","",IF('Ceremony Script 2023'!C88="(no partner)",'Ceremony Script 2023'!C88,RIGHT('Ceremony Script 2023'!C88,LEN('Ceremony Script 2023'!C88)-FIND(",",'Ceremony Script 2023'!C88)-1)&amp;" "&amp;LEFT('Ceremony Script 2023'!C88,FIND(",",'Ceremony Script 2023'!C88)-1)))</f>
        <v>(no partner)</v>
      </c>
      <c r="E142" s="83" t="str">
        <f>IF(C142="(no eligible project)","",'Ceremony Script 2023'!E88)</f>
        <v>Rhema Christian School</v>
      </c>
      <c r="F142" s="84" t="str">
        <f>IF(C142="(no eligible project)","",'Ceremony Script 2023'!D88)</f>
        <v>How Trees Absorb Water</v>
      </c>
      <c r="H142" s="70">
        <v>59</v>
      </c>
    </row>
    <row r="143" spans="1:8" x14ac:dyDescent="0.2">
      <c r="A143" s="68"/>
      <c r="B143" s="68"/>
      <c r="C143" s="68"/>
      <c r="D143" s="68"/>
      <c r="E143" s="68"/>
      <c r="F143" s="67"/>
      <c r="H143" s="70"/>
    </row>
    <row r="144" spans="1:8" ht="15.75" x14ac:dyDescent="0.2">
      <c r="A144" s="75" t="s">
        <v>517</v>
      </c>
      <c r="B144" s="75"/>
      <c r="C144" s="76"/>
      <c r="D144" s="76"/>
      <c r="E144" s="76"/>
      <c r="F144" s="77"/>
      <c r="H144" s="70"/>
    </row>
    <row r="145" spans="1:8" x14ac:dyDescent="0.2">
      <c r="A145" s="85" t="s">
        <v>518</v>
      </c>
      <c r="B145" s="78"/>
      <c r="C145" s="78" t="str">
        <f>IF('Ceremony Script 2023'!A80="none",'Ceremony Script 2023'!B80,RIGHT('Ceremony Script 2023'!B80,LEN('Ceremony Script 2023'!B80)-FIND(",",'Ceremony Script 2023'!B80)-1)&amp;" "&amp;LEFT('Ceremony Script 2023'!B80,FIND(",",'Ceremony Script 2023'!B80)-1))</f>
        <v>Elsa ZIYI KONG</v>
      </c>
      <c r="D145" s="78" t="str">
        <f>IF(C145="(no eligible project)","",IF('Ceremony Script 2023'!C80="(no partner)",'Ceremony Script 2023'!C80,RIGHT('Ceremony Script 2023'!C80,LEN('Ceremony Script 2023'!C80)-FIND(",",'Ceremony Script 2023'!C80)-1)&amp;" "&amp;LEFT('Ceremony Script 2023'!C80,FIND(",",'Ceremony Script 2023'!C80)-1)))</f>
        <v>Leanne Liu</v>
      </c>
      <c r="E145" s="78" t="str">
        <f>IF(C145="(no eligible project)","",'Ceremony Script 2023'!E80)</f>
        <v>Rhema Christian School</v>
      </c>
      <c r="F145" s="79" t="str">
        <f>IF(C145="(no eligible project)","",'Ceremony Script 2023'!D80)</f>
        <v>Energy saving lighting control</v>
      </c>
      <c r="H145" s="70">
        <v>51</v>
      </c>
    </row>
    <row r="146" spans="1:8" ht="15.75" customHeight="1" x14ac:dyDescent="0.2">
      <c r="A146" s="80" t="s">
        <v>514</v>
      </c>
      <c r="B146" s="68"/>
      <c r="C146" s="68" t="str">
        <f>IF('Ceremony Script 2023'!A77="none",'Ceremony Script 2023'!B77,RIGHT('Ceremony Script 2023'!B77,LEN('Ceremony Script 2023'!B77)-FIND(",",'Ceremony Script 2023'!B77)-1)&amp;" "&amp;LEFT('Ceremony Script 2023'!B77,FIND(",",'Ceremony Script 2023'!B77)-1))</f>
        <v>Shiven Dave</v>
      </c>
      <c r="D146" s="68" t="str">
        <f>IF(C146="(no eligible project)","",IF('Ceremony Script 2023'!C77="(no partner)",'Ceremony Script 2023'!C77,RIGHT('Ceremony Script 2023'!C77,LEN('Ceremony Script 2023'!C77)-FIND(",",'Ceremony Script 2023'!C77)-1)&amp;" "&amp;LEFT('Ceremony Script 2023'!C77,FIND(",",'Ceremony Script 2023'!C77)-1)))</f>
        <v>(no partner)</v>
      </c>
      <c r="E146" s="68" t="str">
        <f>IF(C146="(no eligible project)","",'Ceremony Script 2023'!E77)</f>
        <v>Westmount Public School</v>
      </c>
      <c r="F146" s="81" t="str">
        <f>IF(C146="(no eligible project)","",'Ceremony Script 2023'!D77)</f>
        <v>Working Lungs model and effect of infection</v>
      </c>
      <c r="H146" s="70">
        <v>48</v>
      </c>
    </row>
    <row r="147" spans="1:8" x14ac:dyDescent="0.2">
      <c r="A147" s="80" t="s">
        <v>514</v>
      </c>
      <c r="B147" s="68"/>
      <c r="C147" s="68" t="str">
        <f>IF('Ceremony Script 2023'!A76="none",'Ceremony Script 2023'!B76,RIGHT('Ceremony Script 2023'!B76,LEN('Ceremony Script 2023'!B76)-FIND(",",'Ceremony Script 2023'!B76)-1)&amp;" "&amp;LEFT('Ceremony Script 2023'!B76,FIND(",",'Ceremony Script 2023'!B76)-1))</f>
        <v>Jade McNevan</v>
      </c>
      <c r="D147" s="68" t="str">
        <f>IF(C147="(no eligible project)","",IF('Ceremony Script 2023'!C76="(no partner)",'Ceremony Script 2023'!C76,RIGHT('Ceremony Script 2023'!C76,LEN('Ceremony Script 2023'!C76)-FIND(",",'Ceremony Script 2023'!C76)-1)&amp;" "&amp;LEFT('Ceremony Script 2023'!C76,FIND(",",'Ceremony Script 2023'!C76)-1)))</f>
        <v>(no partner)</v>
      </c>
      <c r="E147" s="68" t="str">
        <f>IF(C147="(no eligible project)","",'Ceremony Script 2023'!E76)</f>
        <v>Rhema Christian School</v>
      </c>
      <c r="F147" s="81" t="str">
        <f>IF(C147="(no eligible project)","",'Ceremony Script 2023'!D76)</f>
        <v>Are You Thirsty?</v>
      </c>
      <c r="H147" s="70">
        <v>47</v>
      </c>
    </row>
    <row r="148" spans="1:8" x14ac:dyDescent="0.2">
      <c r="A148" s="80" t="s">
        <v>514</v>
      </c>
      <c r="B148" s="68"/>
      <c r="C148" s="68" t="str">
        <f>IF('Ceremony Script 2023'!A75="none",'Ceremony Script 2023'!B75,RIGHT('Ceremony Script 2023'!B75,LEN('Ceremony Script 2023'!B75)-FIND(",",'Ceremony Script 2023'!B75)-1)&amp;" "&amp;LEFT('Ceremony Script 2023'!B75,FIND(",",'Ceremony Script 2023'!B75)-1))</f>
        <v>Udayvir Gharial</v>
      </c>
      <c r="D148" s="68" t="str">
        <f>IF(C148="(no eligible project)","",IF('Ceremony Script 2023'!C75="(no partner)",'Ceremony Script 2023'!C75,RIGHT('Ceremony Script 2023'!C75,LEN('Ceremony Script 2023'!C75)-FIND(",",'Ceremony Script 2023'!C75)-1)&amp;" "&amp;LEFT('Ceremony Script 2023'!C75,FIND(",",'Ceremony Script 2023'!C75)-1)))</f>
        <v>(no partner)</v>
      </c>
      <c r="E148" s="68" t="str">
        <f>IF(C148="(no eligible project)","",'Ceremony Script 2023'!E75)</f>
        <v>Homestead Public School</v>
      </c>
      <c r="F148" s="81" t="str">
        <f>IF(C148="(no eligible project)","",'Ceremony Script 2023'!D75)</f>
        <v>Robotics</v>
      </c>
      <c r="H148" s="70">
        <v>46</v>
      </c>
    </row>
    <row r="149" spans="1:8" x14ac:dyDescent="0.2">
      <c r="A149" s="80" t="s">
        <v>514</v>
      </c>
      <c r="B149" s="68"/>
      <c r="C149" s="68" t="str">
        <f>IF('Ceremony Script 2023'!A74="none",'Ceremony Script 2023'!B74,RIGHT('Ceremony Script 2023'!B74,LEN('Ceremony Script 2023'!B74)-FIND(",",'Ceremony Script 2023'!B74)-1)&amp;" "&amp;LEFT('Ceremony Script 2023'!B74,FIND(",",'Ceremony Script 2023'!B74)-1))</f>
        <v>Lydia Parker</v>
      </c>
      <c r="D149" s="68" t="str">
        <f>IF(C149="(no eligible project)","",IF('Ceremony Script 2023'!C74="(no partner)",'Ceremony Script 2023'!C74,RIGHT('Ceremony Script 2023'!C74,LEN('Ceremony Script 2023'!C74)-FIND(",",'Ceremony Script 2023'!C74)-1)&amp;" "&amp;LEFT('Ceremony Script 2023'!C74,FIND(",",'Ceremony Script 2023'!C74)-1)))</f>
        <v>Adeline Zhang</v>
      </c>
      <c r="E149" s="68" t="str">
        <f>IF(C149="(no eligible project)","",'Ceremony Script 2023'!E74)</f>
        <v>Rhema Christian School</v>
      </c>
      <c r="F149" s="81" t="str">
        <f>IF(C149="(no eligible project)","",'Ceremony Script 2023'!D74)</f>
        <v>Salt &amp; Ice</v>
      </c>
      <c r="H149" s="70">
        <v>45</v>
      </c>
    </row>
    <row r="150" spans="1:8" ht="15.75" customHeight="1" x14ac:dyDescent="0.2">
      <c r="A150" s="80" t="s">
        <v>514</v>
      </c>
      <c r="B150" s="68"/>
      <c r="C150" s="68" t="str">
        <f>IF('Ceremony Script 2023'!A73="none",'Ceremony Script 2023'!B73,RIGHT('Ceremony Script 2023'!B73,LEN('Ceremony Script 2023'!B73)-FIND(",",'Ceremony Script 2023'!B73)-1)&amp;" "&amp;LEFT('Ceremony Script 2023'!B73,FIND(",",'Ceremony Script 2023'!B73)-1))</f>
        <v>Madeline Haan</v>
      </c>
      <c r="D150" s="68" t="str">
        <f>IF(C150="(no eligible project)","",IF('Ceremony Script 2023'!C73="(no partner)",'Ceremony Script 2023'!C73,RIGHT('Ceremony Script 2023'!C73,LEN('Ceremony Script 2023'!C73)-FIND(",",'Ceremony Script 2023'!C73)-1)&amp;" "&amp;LEFT('Ceremony Script 2023'!C73,FIND(",",'Ceremony Script 2023'!C73)-1)))</f>
        <v>(no partner)</v>
      </c>
      <c r="E150" s="68" t="str">
        <f>IF(C150="(no eligible project)","",'Ceremony Script 2023'!E73)</f>
        <v>Rhema Christian School</v>
      </c>
      <c r="F150" s="81" t="str">
        <f>IF(C150="(no eligible project)","",'Ceremony Script 2023'!D73)</f>
        <v>How does the colour of light affect the growth of plants</v>
      </c>
      <c r="H150" s="70">
        <v>44</v>
      </c>
    </row>
    <row r="151" spans="1:8" x14ac:dyDescent="0.2">
      <c r="A151" s="80" t="s">
        <v>503</v>
      </c>
      <c r="B151" s="68"/>
      <c r="C151" s="68" t="str">
        <f>IF('Ceremony Script 2023'!A70="none",'Ceremony Script 2023'!B70,RIGHT('Ceremony Script 2023'!B70,LEN('Ceremony Script 2023'!B70)-FIND(",",'Ceremony Script 2023'!B70)-1)&amp;" "&amp;LEFT('Ceremony Script 2023'!B70,FIND(",",'Ceremony Script 2023'!B70)-1))</f>
        <v>Callia Lucima</v>
      </c>
      <c r="D151" s="68" t="str">
        <f>IF(C151="(no eligible project)","",IF('Ceremony Script 2023'!C70="(no partner)",'Ceremony Script 2023'!C70,RIGHT('Ceremony Script 2023'!C70,LEN('Ceremony Script 2023'!C70)-FIND(",",'Ceremony Script 2023'!C70)-1)&amp;" "&amp;LEFT('Ceremony Script 2023'!C70,FIND(",",'Ceremony Script 2023'!C70)-1)))</f>
        <v>(no partner)</v>
      </c>
      <c r="E151" s="68" t="str">
        <f>IF(C151="(no eligible project)","",'Ceremony Script 2023'!E70)</f>
        <v>Northumberland Christian School</v>
      </c>
      <c r="F151" s="81" t="str">
        <f>IF(C151="(no eligible project)","",'Ceremony Script 2023'!D70)</f>
        <v>Waves-Coastal Erosion</v>
      </c>
      <c r="H151" s="70">
        <v>41</v>
      </c>
    </row>
    <row r="152" spans="1:8" x14ac:dyDescent="0.2">
      <c r="A152" s="82" t="s">
        <v>503</v>
      </c>
      <c r="B152" s="83"/>
      <c r="C152" s="83" t="str">
        <f>IF('Ceremony Script 2023'!A69="none",'Ceremony Script 2023'!B69,RIGHT('Ceremony Script 2023'!B69,LEN('Ceremony Script 2023'!B69)-FIND(",",'Ceremony Script 2023'!B69)-1)&amp;" "&amp;LEFT('Ceremony Script 2023'!B69,FIND(",",'Ceremony Script 2023'!B69)-1))</f>
        <v>Sawyer Belanger</v>
      </c>
      <c r="D152" s="83" t="str">
        <f>IF(C152="(no eligible project)","",IF('Ceremony Script 2023'!C69="(no partner)",'Ceremony Script 2023'!C69,RIGHT('Ceremony Script 2023'!C69,LEN('Ceremony Script 2023'!C69)-FIND(",",'Ceremony Script 2023'!C69)-1)&amp;" "&amp;LEFT('Ceremony Script 2023'!C69,FIND(",",'Ceremony Script 2023'!C69)-1)))</f>
        <v>Bailey Iribon</v>
      </c>
      <c r="E152" s="83" t="str">
        <f>IF(C152="(no eligible project)","",'Ceremony Script 2023'!E69)</f>
        <v>Rhema Christian School</v>
      </c>
      <c r="F152" s="84" t="str">
        <f>IF(C152="(no eligible project)","",'Ceremony Script 2023'!D69)</f>
        <v>Glorious Glistening Geodes</v>
      </c>
      <c r="H152" s="70">
        <v>40</v>
      </c>
    </row>
    <row r="155" spans="1:8" ht="20.25" x14ac:dyDescent="0.3">
      <c r="A155" s="163" t="s">
        <v>519</v>
      </c>
      <c r="B155" s="163"/>
      <c r="C155" s="163"/>
      <c r="D155" s="163"/>
      <c r="E155" s="163"/>
      <c r="F155" s="163"/>
    </row>
  </sheetData>
  <mergeCells count="17">
    <mergeCell ref="A51:B51"/>
    <mergeCell ref="C4:F4"/>
    <mergeCell ref="C3:F3"/>
    <mergeCell ref="A155:F155"/>
    <mergeCell ref="A22:B22"/>
    <mergeCell ref="A23:B23"/>
    <mergeCell ref="A30:B30"/>
    <mergeCell ref="A31:B31"/>
    <mergeCell ref="A32:B32"/>
    <mergeCell ref="A33:B33"/>
    <mergeCell ref="A34:B34"/>
    <mergeCell ref="A35:B35"/>
    <mergeCell ref="A36:B36"/>
    <mergeCell ref="A40:B40"/>
    <mergeCell ref="A41:B41"/>
    <mergeCell ref="A49:B49"/>
    <mergeCell ref="A50:B50"/>
  </mergeCells>
  <phoneticPr fontId="33" type="noConversion"/>
  <hyperlinks>
    <hyperlink ref="B6" r:id="rId1" xr:uid="{00000000-0004-0000-0300-000000000000}"/>
    <hyperlink ref="C6" r:id="rId2" xr:uid="{00000000-0004-0000-0300-000001000000}"/>
  </hyperlinks>
  <pageMargins left="0.7" right="0.7" top="0.75" bottom="0.75" header="0.3" footer="0.3"/>
  <pageSetup scale="59" fitToHeight="6" orientation="landscape" r:id="rId3"/>
  <headerFooter>
    <oddHeader>&amp;C&amp;"Helvetica Bold,Bold"&amp;K000000Peterborough Science Fair Award Winners&amp;R&amp;10&amp;K000000Page &amp;P of &amp;N</oddHeader>
  </headerFooter>
  <rowBreaks count="2" manualBreakCount="2">
    <brk id="45" max="5" man="1"/>
    <brk id="101" max="16383" man="1"/>
  </rowBreaks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FC1D2-A36A-40FF-9FF1-0F51F72325A4}">
  <dimension ref="A1:C46"/>
  <sheetViews>
    <sheetView workbookViewId="0"/>
  </sheetViews>
  <sheetFormatPr defaultRowHeight="15" x14ac:dyDescent="0.2"/>
  <cols>
    <col min="1" max="1" width="11.109375" bestFit="1" customWidth="1"/>
    <col min="2" max="2" width="36.109375" bestFit="1" customWidth="1"/>
    <col min="3" max="3" width="10.109375" bestFit="1" customWidth="1"/>
  </cols>
  <sheetData>
    <row r="1" spans="1:3" x14ac:dyDescent="0.2">
      <c r="A1" s="152" t="s">
        <v>6</v>
      </c>
      <c r="B1" s="152" t="s">
        <v>5</v>
      </c>
      <c r="C1" t="s">
        <v>520</v>
      </c>
    </row>
    <row r="2" spans="1:3" x14ac:dyDescent="0.2">
      <c r="A2" t="s">
        <v>18</v>
      </c>
      <c r="B2" t="s">
        <v>17</v>
      </c>
      <c r="C2">
        <v>1</v>
      </c>
    </row>
    <row r="3" spans="1:3" x14ac:dyDescent="0.2">
      <c r="B3" t="s">
        <v>23</v>
      </c>
      <c r="C3">
        <v>1</v>
      </c>
    </row>
    <row r="4" spans="1:3" x14ac:dyDescent="0.2">
      <c r="B4" t="s">
        <v>28</v>
      </c>
      <c r="C4">
        <v>3</v>
      </c>
    </row>
    <row r="5" spans="1:3" x14ac:dyDescent="0.2">
      <c r="B5" t="s">
        <v>41</v>
      </c>
      <c r="C5">
        <v>7</v>
      </c>
    </row>
    <row r="6" spans="1:3" x14ac:dyDescent="0.2">
      <c r="B6" t="s">
        <v>61</v>
      </c>
      <c r="C6">
        <v>2</v>
      </c>
    </row>
    <row r="7" spans="1:3" x14ac:dyDescent="0.2">
      <c r="B7" t="s">
        <v>68</v>
      </c>
      <c r="C7">
        <v>1</v>
      </c>
    </row>
    <row r="8" spans="1:3" x14ac:dyDescent="0.2">
      <c r="B8" t="s">
        <v>72</v>
      </c>
      <c r="C8">
        <v>3</v>
      </c>
    </row>
    <row r="9" spans="1:3" x14ac:dyDescent="0.2">
      <c r="B9" t="s">
        <v>81</v>
      </c>
      <c r="C9">
        <v>10</v>
      </c>
    </row>
    <row r="10" spans="1:3" x14ac:dyDescent="0.2">
      <c r="B10" t="s">
        <v>107</v>
      </c>
      <c r="C10">
        <v>5</v>
      </c>
    </row>
    <row r="11" spans="1:3" x14ac:dyDescent="0.2">
      <c r="B11" t="s">
        <v>122</v>
      </c>
      <c r="C11">
        <v>6</v>
      </c>
    </row>
    <row r="12" spans="1:3" x14ac:dyDescent="0.2">
      <c r="B12" t="s">
        <v>137</v>
      </c>
      <c r="C12">
        <v>1</v>
      </c>
    </row>
    <row r="13" spans="1:3" x14ac:dyDescent="0.2">
      <c r="B13" t="s">
        <v>140</v>
      </c>
      <c r="C13">
        <v>3</v>
      </c>
    </row>
    <row r="14" spans="1:3" x14ac:dyDescent="0.2">
      <c r="B14" t="s">
        <v>521</v>
      </c>
    </row>
    <row r="15" spans="1:3" x14ac:dyDescent="0.2">
      <c r="A15" t="s">
        <v>522</v>
      </c>
      <c r="C15">
        <v>43</v>
      </c>
    </row>
    <row r="16" spans="1:3" x14ac:dyDescent="0.2">
      <c r="A16" t="s">
        <v>153</v>
      </c>
      <c r="B16" t="s">
        <v>152</v>
      </c>
      <c r="C16">
        <v>6</v>
      </c>
    </row>
    <row r="17" spans="1:3" x14ac:dyDescent="0.2">
      <c r="B17" t="s">
        <v>173</v>
      </c>
      <c r="C17">
        <v>1</v>
      </c>
    </row>
    <row r="18" spans="1:3" x14ac:dyDescent="0.2">
      <c r="B18" t="s">
        <v>176</v>
      </c>
      <c r="C18">
        <v>1</v>
      </c>
    </row>
    <row r="19" spans="1:3" x14ac:dyDescent="0.2">
      <c r="B19" t="s">
        <v>179</v>
      </c>
      <c r="C19">
        <v>1</v>
      </c>
    </row>
    <row r="20" spans="1:3" x14ac:dyDescent="0.2">
      <c r="A20" t="s">
        <v>523</v>
      </c>
      <c r="C20">
        <v>9</v>
      </c>
    </row>
    <row r="21" spans="1:3" x14ac:dyDescent="0.2">
      <c r="A21" t="s">
        <v>182</v>
      </c>
      <c r="B21" t="s">
        <v>17</v>
      </c>
      <c r="C21">
        <v>3</v>
      </c>
    </row>
    <row r="22" spans="1:3" x14ac:dyDescent="0.2">
      <c r="B22" t="s">
        <v>41</v>
      </c>
      <c r="C22">
        <v>2</v>
      </c>
    </row>
    <row r="23" spans="1:3" x14ac:dyDescent="0.2">
      <c r="B23" t="s">
        <v>195</v>
      </c>
      <c r="C23">
        <v>8</v>
      </c>
    </row>
    <row r="24" spans="1:3" x14ac:dyDescent="0.2">
      <c r="B24" t="s">
        <v>72</v>
      </c>
      <c r="C24">
        <v>1</v>
      </c>
    </row>
    <row r="25" spans="1:3" x14ac:dyDescent="0.2">
      <c r="B25" t="s">
        <v>81</v>
      </c>
      <c r="C25">
        <v>2</v>
      </c>
    </row>
    <row r="26" spans="1:3" x14ac:dyDescent="0.2">
      <c r="B26" t="s">
        <v>107</v>
      </c>
      <c r="C26">
        <v>1</v>
      </c>
    </row>
    <row r="27" spans="1:3" x14ac:dyDescent="0.2">
      <c r="B27" t="s">
        <v>122</v>
      </c>
      <c r="C27">
        <v>2</v>
      </c>
    </row>
    <row r="28" spans="1:3" x14ac:dyDescent="0.2">
      <c r="B28" t="s">
        <v>137</v>
      </c>
      <c r="C28">
        <v>1</v>
      </c>
    </row>
    <row r="29" spans="1:3" x14ac:dyDescent="0.2">
      <c r="B29" t="s">
        <v>521</v>
      </c>
      <c r="C29">
        <v>1</v>
      </c>
    </row>
    <row r="30" spans="1:3" x14ac:dyDescent="0.2">
      <c r="A30" t="s">
        <v>524</v>
      </c>
      <c r="C30">
        <v>21</v>
      </c>
    </row>
    <row r="31" spans="1:3" x14ac:dyDescent="0.2">
      <c r="A31" t="s">
        <v>236</v>
      </c>
      <c r="B31" t="s">
        <v>28</v>
      </c>
      <c r="C31">
        <v>3</v>
      </c>
    </row>
    <row r="32" spans="1:3" x14ac:dyDescent="0.2">
      <c r="B32" t="s">
        <v>245</v>
      </c>
      <c r="C32">
        <v>1</v>
      </c>
    </row>
    <row r="33" spans="1:3" x14ac:dyDescent="0.2">
      <c r="B33" t="s">
        <v>41</v>
      </c>
      <c r="C33">
        <v>1</v>
      </c>
    </row>
    <row r="34" spans="1:3" x14ac:dyDescent="0.2">
      <c r="B34" t="s">
        <v>68</v>
      </c>
      <c r="C34">
        <v>2</v>
      </c>
    </row>
    <row r="35" spans="1:3" x14ac:dyDescent="0.2">
      <c r="B35" t="s">
        <v>81</v>
      </c>
      <c r="C35">
        <v>9</v>
      </c>
    </row>
    <row r="36" spans="1:3" x14ac:dyDescent="0.2">
      <c r="B36" t="s">
        <v>122</v>
      </c>
      <c r="C36">
        <v>1</v>
      </c>
    </row>
    <row r="37" spans="1:3" x14ac:dyDescent="0.2">
      <c r="B37" t="s">
        <v>140</v>
      </c>
      <c r="C37">
        <v>1</v>
      </c>
    </row>
    <row r="38" spans="1:3" x14ac:dyDescent="0.2">
      <c r="A38" t="s">
        <v>525</v>
      </c>
      <c r="C38">
        <v>18</v>
      </c>
    </row>
    <row r="39" spans="1:3" x14ac:dyDescent="0.2">
      <c r="A39" t="s">
        <v>282</v>
      </c>
      <c r="B39" t="s">
        <v>152</v>
      </c>
      <c r="C39">
        <v>5</v>
      </c>
    </row>
    <row r="40" spans="1:3" x14ac:dyDescent="0.2">
      <c r="B40" t="s">
        <v>295</v>
      </c>
      <c r="C40">
        <v>1</v>
      </c>
    </row>
    <row r="41" spans="1:3" x14ac:dyDescent="0.2">
      <c r="B41" t="s">
        <v>298</v>
      </c>
      <c r="C41">
        <v>1</v>
      </c>
    </row>
    <row r="42" spans="1:3" x14ac:dyDescent="0.2">
      <c r="B42" t="s">
        <v>179</v>
      </c>
      <c r="C42">
        <v>1</v>
      </c>
    </row>
    <row r="43" spans="1:3" x14ac:dyDescent="0.2">
      <c r="A43" t="s">
        <v>526</v>
      </c>
      <c r="C43">
        <v>8</v>
      </c>
    </row>
    <row r="44" spans="1:3" x14ac:dyDescent="0.2">
      <c r="A44" t="s">
        <v>521</v>
      </c>
      <c r="B44" t="s">
        <v>521</v>
      </c>
    </row>
    <row r="45" spans="1:3" x14ac:dyDescent="0.2">
      <c r="A45" t="s">
        <v>527</v>
      </c>
    </row>
    <row r="46" spans="1:3" x14ac:dyDescent="0.2">
      <c r="A46" t="s">
        <v>528</v>
      </c>
      <c r="C46">
        <v>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Master List 2023</vt:lpstr>
      <vt:lpstr>Ceremony Script 2023</vt:lpstr>
      <vt:lpstr>Winners News Release DRAFT</vt:lpstr>
      <vt:lpstr>Sheet1</vt:lpstr>
      <vt:lpstr>'Ceremony Script 2023'!Print_Area</vt:lpstr>
      <vt:lpstr>'Winners News Release DRAFT'!Print_Area</vt:lpstr>
      <vt:lpstr>'Winners News Release DRAFT'!Print_Titles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Loney</dc:creator>
  <cp:keywords/>
  <dc:description/>
  <cp:lastModifiedBy>Craig Murray</cp:lastModifiedBy>
  <cp:revision/>
  <cp:lastPrinted>2023-04-14T16:16:11Z</cp:lastPrinted>
  <dcterms:created xsi:type="dcterms:W3CDTF">2014-04-08T14:54:49Z</dcterms:created>
  <dcterms:modified xsi:type="dcterms:W3CDTF">2023-04-14T16:16:28Z</dcterms:modified>
  <cp:category/>
  <cp:contentStatus/>
</cp:coreProperties>
</file>