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trentu-my.sharepoint.com/personal/spieper_trentu_ca/Documents/Science Fair/2023-24/Fair Day files/"/>
    </mc:Choice>
  </mc:AlternateContent>
  <xr:revisionPtr revIDLastSave="1437" documentId="8_{9BC595CA-E53E-4F5C-B17F-7CCFD7445413}" xr6:coauthVersionLast="47" xr6:coauthVersionMax="47" xr10:uidLastSave="{6DFCA5EF-5DCA-413F-8CAA-BF1983BAEB24}"/>
  <bookViews>
    <workbookView xWindow="-108" yWindow="-108" windowWidth="23256" windowHeight="12576" tabRatio="482" firstSheet="1" activeTab="1" xr2:uid="{00000000-000D-0000-FFFF-FFFF00000000}"/>
  </bookViews>
  <sheets>
    <sheet name="Master List 2024" sheetId="6" r:id="rId1"/>
    <sheet name="Ceremony Script 2024" sheetId="2" r:id="rId2"/>
    <sheet name="News Release NOT used for 2024" sheetId="7" r:id="rId3"/>
  </sheets>
  <definedNames>
    <definedName name="_xlnm._FilterDatabase" localSheetId="0" hidden="1">'Master List 2024'!$A$1:$O$102</definedName>
    <definedName name="MasterList">#REF!</definedName>
    <definedName name="_xlnm.Print_Area" localSheetId="1">'Ceremony Script 2024'!$A$1:$E$446</definedName>
    <definedName name="_xlnm.Print_Area" localSheetId="2">'News Release NOT used for 2024'!$A$1:$F$138</definedName>
    <definedName name="_xlnm.Print_Titles" localSheetId="2">'News Release NOT used for 2024'!$11:$11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4" i="2" l="1"/>
  <c r="B286" i="2"/>
  <c r="D100" i="2"/>
  <c r="E326" i="2"/>
  <c r="D326" i="2"/>
  <c r="C326" i="2"/>
  <c r="B326" i="2"/>
  <c r="E286" i="2"/>
  <c r="D286" i="2"/>
  <c r="C286" i="2"/>
  <c r="E262" i="2"/>
  <c r="D262" i="2"/>
  <c r="C262" i="2"/>
  <c r="B262" i="2"/>
  <c r="E242" i="2"/>
  <c r="D242" i="2"/>
  <c r="C242" i="2"/>
  <c r="B242" i="2"/>
  <c r="E239" i="2"/>
  <c r="D239" i="2"/>
  <c r="C239" i="2"/>
  <c r="B239" i="2"/>
  <c r="E235" i="2"/>
  <c r="D235" i="2"/>
  <c r="C235" i="2"/>
  <c r="B235" i="2"/>
  <c r="E232" i="2"/>
  <c r="D232" i="2"/>
  <c r="C232" i="2"/>
  <c r="B232" i="2"/>
  <c r="E217" i="2"/>
  <c r="D217" i="2"/>
  <c r="C217" i="2"/>
  <c r="B217" i="2"/>
  <c r="E214" i="2"/>
  <c r="D214" i="2"/>
  <c r="C214" i="2"/>
  <c r="B214" i="2"/>
  <c r="E118" i="2"/>
  <c r="D118" i="2"/>
  <c r="C118" i="2"/>
  <c r="B118" i="2"/>
  <c r="E55" i="2"/>
  <c r="D55" i="2"/>
  <c r="C55" i="2"/>
  <c r="B55" i="2"/>
  <c r="E54" i="2"/>
  <c r="C54" i="2"/>
  <c r="B54" i="2"/>
  <c r="E34" i="2"/>
  <c r="D34" i="2"/>
  <c r="C34" i="2"/>
  <c r="B34" i="2"/>
  <c r="E33" i="2"/>
  <c r="D33" i="2"/>
  <c r="C33" i="2"/>
  <c r="B33" i="2"/>
  <c r="E15" i="2"/>
  <c r="D15" i="2"/>
  <c r="C15" i="2"/>
  <c r="B15" i="2"/>
  <c r="E14" i="2"/>
  <c r="D14" i="2"/>
  <c r="C14" i="2"/>
  <c r="B14" i="2"/>
  <c r="D386" i="2"/>
  <c r="E265" i="2"/>
  <c r="D265" i="2"/>
  <c r="C265" i="2"/>
  <c r="B265" i="2"/>
  <c r="D86" i="2"/>
  <c r="E435" i="2"/>
  <c r="D435" i="2"/>
  <c r="C435" i="2"/>
  <c r="B435" i="2"/>
  <c r="E432" i="2"/>
  <c r="D432" i="2"/>
  <c r="C432" i="2"/>
  <c r="B432" i="2"/>
  <c r="E386" i="2" l="1"/>
  <c r="C386" i="2"/>
  <c r="B386" i="2"/>
  <c r="E383" i="2"/>
  <c r="D383" i="2"/>
  <c r="C383" i="2"/>
  <c r="B383" i="2"/>
  <c r="E376" i="2"/>
  <c r="D376" i="2"/>
  <c r="C376" i="2"/>
  <c r="B376" i="2"/>
  <c r="E373" i="2"/>
  <c r="D373" i="2"/>
  <c r="C373" i="2"/>
  <c r="B373" i="2"/>
  <c r="E424" i="2"/>
  <c r="D424" i="2"/>
  <c r="C424" i="2"/>
  <c r="B424" i="2"/>
  <c r="E332" i="2"/>
  <c r="D332" i="2"/>
  <c r="C332" i="2"/>
  <c r="B332" i="2"/>
  <c r="E418" i="2"/>
  <c r="D418" i="2"/>
  <c r="C418" i="2"/>
  <c r="B418" i="2"/>
  <c r="E338" i="2"/>
  <c r="D338" i="2"/>
  <c r="C338" i="2"/>
  <c r="B338" i="2"/>
  <c r="E350" i="2"/>
  <c r="D350" i="2"/>
  <c r="C350" i="2"/>
  <c r="B350" i="2"/>
  <c r="E412" i="2"/>
  <c r="D412" i="2"/>
  <c r="C412" i="2"/>
  <c r="B412" i="2"/>
  <c r="E360" i="2"/>
  <c r="D360" i="2"/>
  <c r="C360" i="2"/>
  <c r="B360" i="2"/>
  <c r="E357" i="2"/>
  <c r="D357" i="2"/>
  <c r="C357" i="2"/>
  <c r="B357" i="2"/>
  <c r="E308" i="2"/>
  <c r="D308" i="2"/>
  <c r="C308" i="2"/>
  <c r="B308" i="2"/>
  <c r="E301" i="2"/>
  <c r="D301" i="2"/>
  <c r="C301" i="2"/>
  <c r="B301" i="2"/>
  <c r="E298" i="2"/>
  <c r="D298" i="2"/>
  <c r="C298" i="2"/>
  <c r="B298" i="2"/>
  <c r="B12" i="2"/>
  <c r="C135" i="7" s="1"/>
  <c r="C12" i="2"/>
  <c r="D12" i="2"/>
  <c r="E12" i="2"/>
  <c r="B13" i="2"/>
  <c r="C134" i="7" s="1"/>
  <c r="C13" i="2"/>
  <c r="D13" i="2"/>
  <c r="E13" i="2"/>
  <c r="D344" i="2"/>
  <c r="E344" i="2"/>
  <c r="C344" i="2"/>
  <c r="B344" i="2"/>
  <c r="E94" i="2"/>
  <c r="D94" i="2"/>
  <c r="C94" i="2"/>
  <c r="B94" i="2"/>
  <c r="E62" i="2"/>
  <c r="D62" i="2"/>
  <c r="C62" i="2"/>
  <c r="B62" i="2"/>
  <c r="E61" i="2"/>
  <c r="D61" i="2"/>
  <c r="C61" i="2"/>
  <c r="B61" i="2"/>
  <c r="E41" i="2"/>
  <c r="D41" i="2"/>
  <c r="C41" i="2"/>
  <c r="B41" i="2"/>
  <c r="E42" i="2"/>
  <c r="D42" i="2"/>
  <c r="C42" i="2"/>
  <c r="B42" i="2"/>
  <c r="E76" i="2"/>
  <c r="D76" i="2"/>
  <c r="C76" i="2"/>
  <c r="B76" i="2"/>
  <c r="C41" i="7" s="1"/>
  <c r="E314" i="2"/>
  <c r="D314" i="2"/>
  <c r="C314" i="2"/>
  <c r="B314" i="2"/>
  <c r="E405" i="2"/>
  <c r="D405" i="2"/>
  <c r="C405" i="2"/>
  <c r="B405" i="2"/>
  <c r="E393" i="2"/>
  <c r="D393" i="2"/>
  <c r="C393" i="2"/>
  <c r="B393" i="2"/>
  <c r="C20" i="7" s="1"/>
  <c r="E444" i="2"/>
  <c r="D444" i="2"/>
  <c r="C444" i="2"/>
  <c r="B444" i="2"/>
  <c r="C14" i="7" s="1"/>
  <c r="E441" i="2"/>
  <c r="D441" i="2"/>
  <c r="C441" i="2"/>
  <c r="B441" i="2"/>
  <c r="C15" i="7" s="1"/>
  <c r="E438" i="2"/>
  <c r="D438" i="2"/>
  <c r="C438" i="2"/>
  <c r="B438" i="2"/>
  <c r="C16" i="7" s="1"/>
  <c r="E399" i="2"/>
  <c r="D399" i="2"/>
  <c r="C399" i="2"/>
  <c r="B399" i="2"/>
  <c r="C19" i="7" s="1"/>
  <c r="C21" i="7"/>
  <c r="E320" i="2"/>
  <c r="D320" i="2"/>
  <c r="C320" i="2"/>
  <c r="B320" i="2"/>
  <c r="C22" i="7" s="1"/>
  <c r="E365" i="2"/>
  <c r="D365" i="2"/>
  <c r="C365" i="2"/>
  <c r="B365" i="2"/>
  <c r="C23" i="7" s="1"/>
  <c r="C25" i="7"/>
  <c r="C26" i="7"/>
  <c r="E110" i="2"/>
  <c r="D110" i="2"/>
  <c r="C110" i="2"/>
  <c r="B110" i="2"/>
  <c r="C28" i="7" s="1"/>
  <c r="E107" i="2"/>
  <c r="D107" i="2"/>
  <c r="C107" i="2"/>
  <c r="B107" i="2"/>
  <c r="C29" i="7" s="1"/>
  <c r="E100" i="2"/>
  <c r="C100" i="2"/>
  <c r="B100" i="2"/>
  <c r="C30" i="7" s="1"/>
  <c r="C32" i="7"/>
  <c r="C33" i="7"/>
  <c r="C35" i="7"/>
  <c r="E86" i="2"/>
  <c r="C86" i="2"/>
  <c r="B86" i="2"/>
  <c r="C36" i="7" s="1"/>
  <c r="C38" i="7"/>
  <c r="C39" i="7"/>
  <c r="E79" i="2"/>
  <c r="D79" i="2"/>
  <c r="C79" i="2"/>
  <c r="B79" i="2"/>
  <c r="C40" i="7" s="1"/>
  <c r="C47" i="7"/>
  <c r="C48" i="7"/>
  <c r="C49" i="7"/>
  <c r="C50" i="7"/>
  <c r="E280" i="2"/>
  <c r="D280" i="2"/>
  <c r="C280" i="2"/>
  <c r="B280" i="2"/>
  <c r="C52" i="7" s="1"/>
  <c r="E277" i="2"/>
  <c r="D277" i="2"/>
  <c r="C277" i="2"/>
  <c r="B277" i="2"/>
  <c r="C53" i="7" s="1"/>
  <c r="C54" i="7"/>
  <c r="C55" i="7"/>
  <c r="E268" i="2"/>
  <c r="D268" i="2"/>
  <c r="C268" i="2"/>
  <c r="B268" i="2"/>
  <c r="C57" i="7" s="1"/>
  <c r="C58" i="7"/>
  <c r="C59" i="7"/>
  <c r="C60" i="7"/>
  <c r="E254" i="2"/>
  <c r="D254" i="2"/>
  <c r="C254" i="2"/>
  <c r="B254" i="2"/>
  <c r="C62" i="7" s="1"/>
  <c r="E251" i="2"/>
  <c r="D251" i="2"/>
  <c r="C251" i="2"/>
  <c r="B251" i="2"/>
  <c r="C63" i="7" s="1"/>
  <c r="C64" i="7"/>
  <c r="C65" i="7"/>
  <c r="C69" i="7"/>
  <c r="C70" i="7"/>
  <c r="C71" i="7"/>
  <c r="E71" i="7" s="1"/>
  <c r="C72" i="7"/>
  <c r="E224" i="2"/>
  <c r="D224" i="2"/>
  <c r="C224" i="2"/>
  <c r="B224" i="2"/>
  <c r="C74" i="7" s="1"/>
  <c r="E221" i="2"/>
  <c r="D221" i="2"/>
  <c r="C221" i="2"/>
  <c r="B221" i="2"/>
  <c r="C75" i="7" s="1"/>
  <c r="C76" i="7"/>
  <c r="F76" i="7" s="1"/>
  <c r="C77" i="7"/>
  <c r="E206" i="2"/>
  <c r="D206" i="2"/>
  <c r="C206" i="2"/>
  <c r="B206" i="2"/>
  <c r="C79" i="7" s="1"/>
  <c r="E203" i="2"/>
  <c r="D203" i="2"/>
  <c r="C203" i="2"/>
  <c r="B203" i="2"/>
  <c r="C80" i="7" s="1"/>
  <c r="E200" i="2"/>
  <c r="D200" i="2"/>
  <c r="C200" i="2"/>
  <c r="B200" i="2"/>
  <c r="C81" i="7" s="1"/>
  <c r="E197" i="2"/>
  <c r="D197" i="2"/>
  <c r="C197" i="2"/>
  <c r="B197" i="2"/>
  <c r="C82" i="7" s="1"/>
  <c r="E189" i="2"/>
  <c r="D189" i="2"/>
  <c r="C189" i="2"/>
  <c r="B189" i="2"/>
  <c r="C84" i="7" s="1"/>
  <c r="E186" i="2"/>
  <c r="D186" i="2"/>
  <c r="C186" i="2"/>
  <c r="B186" i="2"/>
  <c r="C85" i="7" s="1"/>
  <c r="C86" i="7"/>
  <c r="F86" i="7" s="1"/>
  <c r="C87" i="7"/>
  <c r="E178" i="2"/>
  <c r="D178" i="2"/>
  <c r="C178" i="2"/>
  <c r="B178" i="2"/>
  <c r="C91" i="7" s="1"/>
  <c r="E175" i="2"/>
  <c r="D175" i="2"/>
  <c r="C175" i="2"/>
  <c r="B175" i="2"/>
  <c r="C92" i="7" s="1"/>
  <c r="E172" i="2"/>
  <c r="D172" i="2"/>
  <c r="C172" i="2"/>
  <c r="B172" i="2"/>
  <c r="C93" i="7" s="1"/>
  <c r="E169" i="2"/>
  <c r="D169" i="2"/>
  <c r="C169" i="2"/>
  <c r="B169" i="2"/>
  <c r="C94" i="7" s="1"/>
  <c r="E161" i="2"/>
  <c r="D161" i="2"/>
  <c r="C161" i="2"/>
  <c r="B161" i="2"/>
  <c r="C96" i="7" s="1"/>
  <c r="E158" i="2"/>
  <c r="D158" i="2"/>
  <c r="C158" i="2"/>
  <c r="B158" i="2"/>
  <c r="C97" i="7" s="1"/>
  <c r="E155" i="2"/>
  <c r="D155" i="2"/>
  <c r="C155" i="2"/>
  <c r="B155" i="2"/>
  <c r="C98" i="7" s="1"/>
  <c r="E152" i="2"/>
  <c r="D152" i="2"/>
  <c r="C152" i="2"/>
  <c r="B152" i="2"/>
  <c r="C99" i="7" s="1"/>
  <c r="E144" i="2"/>
  <c r="D144" i="2"/>
  <c r="C144" i="2"/>
  <c r="B144" i="2"/>
  <c r="C101" i="7" s="1"/>
  <c r="E141" i="2"/>
  <c r="D141" i="2"/>
  <c r="C141" i="2"/>
  <c r="B141" i="2"/>
  <c r="C102" i="7" s="1"/>
  <c r="E138" i="2"/>
  <c r="D138" i="2"/>
  <c r="C138" i="2"/>
  <c r="B138" i="2"/>
  <c r="C103" i="7" s="1"/>
  <c r="E135" i="2"/>
  <c r="D135" i="2"/>
  <c r="C135" i="2"/>
  <c r="B135" i="2"/>
  <c r="C104" i="7" s="1"/>
  <c r="E127" i="2"/>
  <c r="D127" i="2"/>
  <c r="C127" i="2"/>
  <c r="B127" i="2"/>
  <c r="C106" i="7" s="1"/>
  <c r="E124" i="2"/>
  <c r="D124" i="2"/>
  <c r="C124" i="2"/>
  <c r="B124" i="2"/>
  <c r="C107" i="7" s="1"/>
  <c r="E121" i="2"/>
  <c r="D121" i="2"/>
  <c r="C121" i="2"/>
  <c r="B121" i="2"/>
  <c r="C108" i="7" s="1"/>
  <c r="C109" i="7"/>
  <c r="E67" i="2"/>
  <c r="D67" i="2"/>
  <c r="C67" i="2"/>
  <c r="B67" i="2"/>
  <c r="C113" i="7" s="1"/>
  <c r="E64" i="2"/>
  <c r="D64" i="2"/>
  <c r="C64" i="2"/>
  <c r="B64" i="2"/>
  <c r="C114" i="7" s="1"/>
  <c r="E63" i="2"/>
  <c r="D63" i="2"/>
  <c r="C63" i="2"/>
  <c r="B63" i="2"/>
  <c r="C115" i="7" s="1"/>
  <c r="E60" i="2"/>
  <c r="D60" i="2"/>
  <c r="C60" i="2"/>
  <c r="B60" i="2"/>
  <c r="C116" i="7" s="1"/>
  <c r="E57" i="2"/>
  <c r="D57" i="2"/>
  <c r="C57" i="2"/>
  <c r="B57" i="2"/>
  <c r="C117" i="7" s="1"/>
  <c r="E56" i="2"/>
  <c r="D56" i="2"/>
  <c r="C56" i="2"/>
  <c r="B56" i="2"/>
  <c r="C118" i="7" s="1"/>
  <c r="E46" i="2"/>
  <c r="D46" i="2"/>
  <c r="C46" i="2"/>
  <c r="B46" i="2"/>
  <c r="C120" i="7" s="1"/>
  <c r="E43" i="2"/>
  <c r="D43" i="2"/>
  <c r="C43" i="2"/>
  <c r="B43" i="2"/>
  <c r="C121" i="7" s="1"/>
  <c r="E40" i="2"/>
  <c r="D40" i="2"/>
  <c r="C40" i="2"/>
  <c r="B40" i="2"/>
  <c r="C122" i="7" s="1"/>
  <c r="E39" i="2"/>
  <c r="D39" i="2"/>
  <c r="C39" i="2"/>
  <c r="B39" i="2"/>
  <c r="C123" i="7" s="1"/>
  <c r="E36" i="2"/>
  <c r="D36" i="2"/>
  <c r="C36" i="2"/>
  <c r="B36" i="2"/>
  <c r="C124" i="7" s="1"/>
  <c r="E35" i="2"/>
  <c r="D35" i="2"/>
  <c r="C35" i="2"/>
  <c r="B35" i="2"/>
  <c r="C125" i="7" s="1"/>
  <c r="E25" i="2"/>
  <c r="D25" i="2"/>
  <c r="C25" i="2"/>
  <c r="B25" i="2"/>
  <c r="C128" i="7" s="1"/>
  <c r="E22" i="2"/>
  <c r="D22" i="2"/>
  <c r="C22" i="2"/>
  <c r="B22" i="2"/>
  <c r="C129" i="7" s="1"/>
  <c r="E21" i="2"/>
  <c r="D21" i="2"/>
  <c r="C21" i="2"/>
  <c r="B21" i="2"/>
  <c r="C130" i="7" s="1"/>
  <c r="E20" i="2"/>
  <c r="D20" i="2"/>
  <c r="C20" i="2"/>
  <c r="B20" i="2"/>
  <c r="C131" i="7" s="1"/>
  <c r="E19" i="2"/>
  <c r="D19" i="2"/>
  <c r="C19" i="2"/>
  <c r="B19" i="2"/>
  <c r="C132" i="7" s="1"/>
  <c r="E18" i="2"/>
  <c r="D18" i="2"/>
  <c r="C18" i="2"/>
  <c r="B18" i="2"/>
  <c r="C133" i="7" s="1"/>
  <c r="E30" i="2"/>
  <c r="D30" i="2"/>
  <c r="C30" i="2"/>
  <c r="B30" i="2"/>
  <c r="A30" i="2"/>
  <c r="Q16" i="6"/>
  <c r="F52" i="7" l="1"/>
  <c r="F29" i="7"/>
  <c r="F93" i="7"/>
  <c r="D22" i="7"/>
  <c r="F81" i="7"/>
  <c r="F115" i="7"/>
  <c r="D53" i="7"/>
  <c r="F53" i="7"/>
  <c r="E53" i="7"/>
  <c r="F124" i="7"/>
  <c r="D124" i="7"/>
  <c r="F107" i="7"/>
  <c r="D107" i="7"/>
  <c r="E107" i="7"/>
  <c r="F63" i="7"/>
  <c r="D63" i="7"/>
  <c r="D62" i="7"/>
  <c r="E62" i="7"/>
  <c r="F62" i="7"/>
  <c r="E63" i="7"/>
  <c r="E130" i="7"/>
  <c r="F130" i="7"/>
  <c r="D120" i="7"/>
  <c r="E120" i="7"/>
  <c r="E21" i="7"/>
  <c r="F21" i="7"/>
  <c r="D21" i="7"/>
  <c r="F108" i="7"/>
  <c r="E108" i="7"/>
  <c r="F98" i="7"/>
  <c r="D98" i="7"/>
  <c r="E19" i="7"/>
  <c r="F19" i="7"/>
  <c r="F129" i="7"/>
  <c r="E129" i="7"/>
  <c r="D129" i="7"/>
  <c r="D106" i="7"/>
  <c r="F106" i="7"/>
  <c r="E106" i="7"/>
  <c r="D84" i="7"/>
  <c r="E84" i="7"/>
  <c r="F84" i="7"/>
  <c r="E96" i="7"/>
  <c r="F96" i="7"/>
  <c r="D96" i="7"/>
  <c r="E33" i="7"/>
  <c r="D33" i="7"/>
  <c r="F33" i="7"/>
  <c r="F117" i="7"/>
  <c r="E117" i="7"/>
  <c r="D117" i="7"/>
  <c r="D49" i="7"/>
  <c r="E49" i="7"/>
  <c r="E97" i="7"/>
  <c r="F97" i="7"/>
  <c r="D97" i="7"/>
  <c r="F74" i="7"/>
  <c r="E74" i="7"/>
  <c r="D74" i="7"/>
  <c r="F16" i="7"/>
  <c r="D16" i="7"/>
  <c r="E16" i="7"/>
  <c r="E64" i="7"/>
  <c r="F64" i="7"/>
  <c r="D40" i="7"/>
  <c r="E40" i="7"/>
  <c r="D35" i="7"/>
  <c r="E35" i="7"/>
  <c r="E32" i="7"/>
  <c r="F32" i="7"/>
  <c r="D32" i="7"/>
  <c r="F15" i="7"/>
  <c r="E15" i="7"/>
  <c r="D15" i="7"/>
  <c r="F75" i="7"/>
  <c r="E75" i="7"/>
  <c r="D75" i="7"/>
  <c r="D85" i="7"/>
  <c r="F85" i="7"/>
  <c r="E85" i="7"/>
  <c r="E23" i="7"/>
  <c r="F23" i="7"/>
  <c r="F128" i="7"/>
  <c r="D128" i="7"/>
  <c r="E128" i="7"/>
  <c r="F122" i="7"/>
  <c r="D122" i="7"/>
  <c r="E122" i="7"/>
  <c r="E118" i="7"/>
  <c r="D118" i="7"/>
  <c r="F118" i="7"/>
  <c r="F103" i="7"/>
  <c r="D103" i="7"/>
  <c r="E59" i="7"/>
  <c r="F59" i="7"/>
  <c r="D57" i="7"/>
  <c r="F57" i="7"/>
  <c r="E57" i="7"/>
  <c r="F54" i="7"/>
  <c r="E54" i="7"/>
  <c r="E22" i="7"/>
  <c r="F22" i="7"/>
  <c r="D52" i="7"/>
  <c r="E52" i="7"/>
  <c r="F71" i="7"/>
  <c r="D93" i="7"/>
  <c r="E115" i="7"/>
  <c r="D135" i="7"/>
  <c r="E135" i="7"/>
  <c r="F135" i="7"/>
  <c r="F87" i="7"/>
  <c r="E87" i="7"/>
  <c r="D87" i="7"/>
  <c r="D48" i="7"/>
  <c r="F48" i="7"/>
  <c r="E48" i="7"/>
  <c r="E30" i="7"/>
  <c r="D30" i="7"/>
  <c r="F30" i="7"/>
  <c r="F125" i="7"/>
  <c r="E125" i="7"/>
  <c r="D125" i="7"/>
  <c r="E38" i="7"/>
  <c r="D38" i="7"/>
  <c r="F38" i="7"/>
  <c r="D28" i="7"/>
  <c r="F28" i="7"/>
  <c r="E28" i="7"/>
  <c r="E25" i="7"/>
  <c r="F25" i="7"/>
  <c r="D25" i="7"/>
  <c r="D101" i="7"/>
  <c r="F101" i="7"/>
  <c r="E101" i="7"/>
  <c r="F70" i="7"/>
  <c r="E70" i="7"/>
  <c r="D70" i="7"/>
  <c r="D132" i="7"/>
  <c r="F132" i="7"/>
  <c r="E132" i="7"/>
  <c r="D123" i="7"/>
  <c r="F123" i="7"/>
  <c r="E123" i="7"/>
  <c r="F104" i="7"/>
  <c r="E104" i="7"/>
  <c r="D104" i="7"/>
  <c r="F82" i="7"/>
  <c r="E82" i="7"/>
  <c r="D82" i="7"/>
  <c r="F60" i="7"/>
  <c r="E60" i="7"/>
  <c r="D60" i="7"/>
  <c r="F109" i="7"/>
  <c r="D109" i="7"/>
  <c r="E109" i="7"/>
  <c r="D65" i="7"/>
  <c r="F65" i="7"/>
  <c r="E65" i="7"/>
  <c r="F99" i="7"/>
  <c r="E99" i="7"/>
  <c r="D99" i="7"/>
  <c r="E69" i="7"/>
  <c r="D69" i="7"/>
  <c r="F69" i="7"/>
  <c r="D14" i="7"/>
  <c r="F14" i="7"/>
  <c r="E14" i="7"/>
  <c r="D134" i="7"/>
  <c r="E134" i="7"/>
  <c r="F134" i="7"/>
  <c r="D41" i="7"/>
  <c r="F41" i="7"/>
  <c r="E41" i="7"/>
  <c r="F79" i="7"/>
  <c r="E79" i="7"/>
  <c r="D79" i="7"/>
  <c r="E121" i="7"/>
  <c r="D121" i="7"/>
  <c r="F121" i="7"/>
  <c r="E77" i="7"/>
  <c r="D77" i="7"/>
  <c r="F77" i="7"/>
  <c r="E55" i="7"/>
  <c r="F55" i="7"/>
  <c r="D55" i="7"/>
  <c r="F47" i="7"/>
  <c r="E47" i="7"/>
  <c r="D47" i="7"/>
  <c r="F92" i="7"/>
  <c r="E92" i="7"/>
  <c r="D92" i="7"/>
  <c r="E50" i="7"/>
  <c r="F50" i="7"/>
  <c r="D50" i="7"/>
  <c r="E102" i="7"/>
  <c r="F102" i="7"/>
  <c r="D102" i="7"/>
  <c r="D80" i="7"/>
  <c r="E80" i="7"/>
  <c r="F80" i="7"/>
  <c r="E58" i="7"/>
  <c r="F58" i="7"/>
  <c r="D58" i="7"/>
  <c r="F39" i="7"/>
  <c r="E39" i="7"/>
  <c r="D39" i="7"/>
  <c r="F36" i="7"/>
  <c r="E36" i="7"/>
  <c r="D36" i="7"/>
  <c r="F26" i="7"/>
  <c r="E26" i="7"/>
  <c r="D26" i="7"/>
  <c r="E114" i="7"/>
  <c r="D114" i="7"/>
  <c r="F114" i="7"/>
  <c r="D20" i="7"/>
  <c r="F20" i="7"/>
  <c r="E20" i="7"/>
  <c r="D113" i="7"/>
  <c r="E113" i="7"/>
  <c r="F113" i="7"/>
  <c r="D91" i="7"/>
  <c r="E91" i="7"/>
  <c r="F91" i="7"/>
  <c r="E133" i="7"/>
  <c r="D133" i="7"/>
  <c r="F133" i="7"/>
  <c r="F131" i="7"/>
  <c r="E131" i="7"/>
  <c r="D131" i="7"/>
  <c r="F116" i="7"/>
  <c r="D116" i="7"/>
  <c r="E116" i="7"/>
  <c r="D94" i="7"/>
  <c r="E94" i="7"/>
  <c r="F94" i="7"/>
  <c r="E72" i="7"/>
  <c r="F72" i="7"/>
  <c r="D72" i="7"/>
  <c r="F49" i="7"/>
  <c r="F40" i="7"/>
  <c r="E98" i="7"/>
  <c r="F35" i="7"/>
  <c r="E93" i="7"/>
  <c r="D86" i="7"/>
  <c r="F120" i="7"/>
  <c r="D59" i="7"/>
  <c r="D64" i="7"/>
  <c r="D23" i="7"/>
  <c r="E86" i="7"/>
  <c r="D19" i="7"/>
  <c r="D115" i="7"/>
  <c r="D108" i="7"/>
  <c r="D54" i="7"/>
  <c r="D81" i="7"/>
  <c r="D76" i="7"/>
  <c r="D29" i="7"/>
  <c r="E103" i="7"/>
  <c r="E81" i="7"/>
  <c r="D130" i="7"/>
  <c r="E76" i="7"/>
  <c r="E124" i="7"/>
  <c r="E29" i="7"/>
  <c r="D71" i="7"/>
</calcChain>
</file>

<file path=xl/sharedStrings.xml><?xml version="1.0" encoding="utf-8"?>
<sst xmlns="http://schemas.openxmlformats.org/spreadsheetml/2006/main" count="1752" uniqueCount="632">
  <si>
    <t>ProjectNumber</t>
  </si>
  <si>
    <t>ID</t>
  </si>
  <si>
    <t>First Student Name</t>
  </si>
  <si>
    <t>Partner</t>
  </si>
  <si>
    <t>ProjectTitle</t>
  </si>
  <si>
    <t>School</t>
  </si>
  <si>
    <t>Category</t>
  </si>
  <si>
    <t>Div</t>
  </si>
  <si>
    <t>Room</t>
  </si>
  <si>
    <t>Judging Team</t>
  </si>
  <si>
    <t>Abstract</t>
  </si>
  <si>
    <t>Mark</t>
  </si>
  <si>
    <t>DivAward</t>
  </si>
  <si>
    <t>SpecAwards</t>
  </si>
  <si>
    <t>AwardPoints</t>
  </si>
  <si>
    <t>Samuel Liu</t>
  </si>
  <si>
    <t xml:space="preserve"> </t>
  </si>
  <si>
    <t>Are Dinosaurs in the Shark Family?</t>
  </si>
  <si>
    <t>Rhema Christian School</t>
  </si>
  <si>
    <t>Primary</t>
  </si>
  <si>
    <t>1. General Science</t>
  </si>
  <si>
    <t>ESB A209</t>
  </si>
  <si>
    <t>NA</t>
  </si>
  <si>
    <t>Abigail Parker</t>
  </si>
  <si>
    <t>Colour and Taste</t>
  </si>
  <si>
    <t>ESB A205</t>
  </si>
  <si>
    <t>This data at right is from last year's fair and MUST be replaced!</t>
  </si>
  <si>
    <t>Laura Topping</t>
  </si>
  <si>
    <t>Exploding Volcanos</t>
  </si>
  <si>
    <t>Master List comes from Brian Patrick in Excel format.</t>
  </si>
  <si>
    <t>Verna Conlin Hanley</t>
  </si>
  <si>
    <t>Water filtration</t>
  </si>
  <si>
    <t>St. Anne Elementary School</t>
  </si>
  <si>
    <t>Elementary</t>
  </si>
  <si>
    <t>3. Physical Science</t>
  </si>
  <si>
    <t>ESB A210</t>
  </si>
  <si>
    <t>Ensure columns are the same order for his list compared with this one- rearrange his</t>
  </si>
  <si>
    <t>Udayvir Gharial</t>
  </si>
  <si>
    <t>concept of sound, frequency, amplitude, decible, pitch , sound waves</t>
  </si>
  <si>
    <t>Worthington Public School</t>
  </si>
  <si>
    <t xml:space="preserve">   spreadsheet columns first if necessary.</t>
  </si>
  <si>
    <t>Participy Durham</t>
  </si>
  <si>
    <t>Eliminating Invasive Plants using Native Plant Competitors</t>
  </si>
  <si>
    <t>Home School</t>
  </si>
  <si>
    <t>Intermediate</t>
  </si>
  <si>
    <t>4. Earth and Environmental Sciences</t>
  </si>
  <si>
    <t>CSB D113</t>
  </si>
  <si>
    <t>Then copy and paste data from his master list into this one.</t>
  </si>
  <si>
    <t>Will velasquez</t>
  </si>
  <si>
    <t>Can appearances of food deceive us?</t>
  </si>
  <si>
    <t>Our Lady of The Wayside Catholic School</t>
  </si>
  <si>
    <t>5. Health and Life Sciences</t>
  </si>
  <si>
    <t>Robbie Wade</t>
  </si>
  <si>
    <t>Sand Dollar Science: Which One's Whiter</t>
  </si>
  <si>
    <t>James Strath Public School</t>
  </si>
  <si>
    <t>Hunter Webb</t>
  </si>
  <si>
    <t>You Spin Me Right Round: The Science of Circus</t>
  </si>
  <si>
    <t>Edmison Heights Public School</t>
  </si>
  <si>
    <t>Count by Category</t>
  </si>
  <si>
    <t>Eleanor Sehn</t>
  </si>
  <si>
    <t>Right on the Nose:  Using a Super-Absorbent Polymer to Improve Treatment of Chronic Sinusitis</t>
  </si>
  <si>
    <t>St. Peter Secondary School</t>
  </si>
  <si>
    <t>1=Primary</t>
  </si>
  <si>
    <t>Audrey Sweeney</t>
  </si>
  <si>
    <t>Catapult</t>
  </si>
  <si>
    <t>2=Elementary</t>
  </si>
  <si>
    <t>Isaiah van Berkel</t>
  </si>
  <si>
    <t>Working with Water</t>
  </si>
  <si>
    <t>3=Junior</t>
  </si>
  <si>
    <t>MALACHI OGUTU-WERE</t>
  </si>
  <si>
    <t>Rusting Metal</t>
  </si>
  <si>
    <t>4=Intermediate</t>
  </si>
  <si>
    <t>Lucas Patton</t>
  </si>
  <si>
    <t>Owen Cross</t>
  </si>
  <si>
    <t>The strong bridge</t>
  </si>
  <si>
    <t>5=Senior</t>
  </si>
  <si>
    <t>Ella Baklinski</t>
  </si>
  <si>
    <t>Myopic lenses’ effects on a child</t>
  </si>
  <si>
    <t>Junior</t>
  </si>
  <si>
    <t>CSB D101</t>
  </si>
  <si>
    <t>Overall</t>
  </si>
  <si>
    <t>Alexa Truong</t>
  </si>
  <si>
    <t>Growing Sugar Crystals</t>
  </si>
  <si>
    <t>Adeline Zhang</t>
  </si>
  <si>
    <t>Precious Brine Water</t>
  </si>
  <si>
    <t>Kayley Carter Phillips</t>
  </si>
  <si>
    <t>Addition of Triz-EDTA to topical antibiotics</t>
  </si>
  <si>
    <t>St. Elizabeth School</t>
  </si>
  <si>
    <t>Grayson Bates</t>
  </si>
  <si>
    <t>Behind the Label: The Truth about Sport Drinks</t>
  </si>
  <si>
    <t>Ecole Catholique Monseigneur Jamot</t>
  </si>
  <si>
    <t>2. Biological Science</t>
  </si>
  <si>
    <t>ESB A206</t>
  </si>
  <si>
    <t>Pazlie Flagler</t>
  </si>
  <si>
    <t>Sara Cockburn</t>
  </si>
  <si>
    <t>The Best Way to get Germs off your Hands</t>
  </si>
  <si>
    <t>St. Paul Elementary School</t>
  </si>
  <si>
    <t>Amiyah Gentle</t>
  </si>
  <si>
    <t>How Senses Help With Studying</t>
  </si>
  <si>
    <t>Claire Jalsevac</t>
  </si>
  <si>
    <t>Testing and Comparing Water Samples from Rainwater, Aquifer and Tap Water</t>
  </si>
  <si>
    <t>ESB A202</t>
  </si>
  <si>
    <t>Aidan Miklos</t>
  </si>
  <si>
    <t>Eddie Morrison</t>
  </si>
  <si>
    <t>Communicating in a technological world: how the Internet accelerates the fragmentation of language</t>
  </si>
  <si>
    <t>East Northumberland Secondary School</t>
  </si>
  <si>
    <t>Senior</t>
  </si>
  <si>
    <t>6. Computer and Engineering Sciences</t>
  </si>
  <si>
    <t>CSB D116</t>
  </si>
  <si>
    <t>Hansen Chen</t>
  </si>
  <si>
    <t>Envisioning Sailing Dynamics: Harnessing Computational Fluid Dynamics (CFD) for Enhanced Sailing Performance</t>
  </si>
  <si>
    <t>Lakefield College School</t>
  </si>
  <si>
    <t>7. Physical and Mathematical Sciences</t>
  </si>
  <si>
    <t>Pearl MacGregor</t>
  </si>
  <si>
    <t>Well Well Well: Water Quality in Peterborough County</t>
  </si>
  <si>
    <t>Emma Cribby</t>
  </si>
  <si>
    <t>Kira Schuller</t>
  </si>
  <si>
    <t>Harmony and Health - The Influence of Music on Stress Levels</t>
  </si>
  <si>
    <t>Port Hope High School</t>
  </si>
  <si>
    <t>Morgan McConville</t>
  </si>
  <si>
    <t>kylee chamberlain</t>
  </si>
  <si>
    <t>The Effects of Dogs on Mental Health</t>
  </si>
  <si>
    <t>Grace Hur</t>
  </si>
  <si>
    <t>Memory</t>
  </si>
  <si>
    <t>Westmount Public School</t>
  </si>
  <si>
    <t>Annabelle DeBlock</t>
  </si>
  <si>
    <t>Abigail Ahee</t>
  </si>
  <si>
    <t>Pennies and Liquids</t>
  </si>
  <si>
    <t>Nathan Van</t>
  </si>
  <si>
    <t>David Lucas</t>
  </si>
  <si>
    <t>Under the Influence</t>
  </si>
  <si>
    <t>Katherine Guan</t>
  </si>
  <si>
    <t>Gregory Murray</t>
  </si>
  <si>
    <t>What is the correlation between ammonium polyphosphate concentration in the Scugog River and Chlamydomonas’ growth rate?</t>
  </si>
  <si>
    <t>I E Weldon Secondary School</t>
  </si>
  <si>
    <t>Robert MacGregor</t>
  </si>
  <si>
    <t>The Science of Singing</t>
  </si>
  <si>
    <t>Isabelle Young</t>
  </si>
  <si>
    <t>Budget Friendly Biotech: Designing a low-cost PCR machine</t>
  </si>
  <si>
    <t>Diane Gillispie</t>
  </si>
  <si>
    <t>Ashley Jones</t>
  </si>
  <si>
    <t>Pawsitive Preferences: Investigating Paw Preference in Dogs and Cats and Its Influence on Activity Level</t>
  </si>
  <si>
    <t>Wesley Clark</t>
  </si>
  <si>
    <t>Samarpan Cheema</t>
  </si>
  <si>
    <t>BATTERY BATTLE 1v1v1 AAA -  The Last One Will Win</t>
  </si>
  <si>
    <t>Nora Gilbert</t>
  </si>
  <si>
    <t>Ayla Carswell-Gomez</t>
  </si>
  <si>
    <t>Pig vs Pug</t>
  </si>
  <si>
    <t>Colby Cavanagh</t>
  </si>
  <si>
    <t>Zach Cockburn</t>
  </si>
  <si>
    <t>Filtration Methods</t>
  </si>
  <si>
    <t>Joycelyn Kang</t>
  </si>
  <si>
    <t>Dharma Chantegreil</t>
  </si>
  <si>
    <t>Taste &amp; Senses</t>
  </si>
  <si>
    <t>Angelo Berlingeri</t>
  </si>
  <si>
    <t>Maximizing Woodstove Heat</t>
  </si>
  <si>
    <t>Clara Fraser</t>
  </si>
  <si>
    <t>Dog vs. Human: Who has more bacteria?</t>
  </si>
  <si>
    <t>Sage Newland</t>
  </si>
  <si>
    <t>Grow with the Rain, Grow with the Tap</t>
  </si>
  <si>
    <t>Josephine Berlingeri</t>
  </si>
  <si>
    <t>Landscaping to Prevent Flooding</t>
  </si>
  <si>
    <t>Sadie Moloney</t>
  </si>
  <si>
    <t>Mackenzie Ingram</t>
  </si>
  <si>
    <t>Reaction Times Through The Ages</t>
  </si>
  <si>
    <t>Claire Sehn</t>
  </si>
  <si>
    <t>Retain the Rain! Using Hydrogel to Mitigate Drought Disaster on Ontario-Grown Crops</t>
  </si>
  <si>
    <t>St. Catherine Elementary School</t>
  </si>
  <si>
    <t>Marley Schielke</t>
  </si>
  <si>
    <t>Aviendha Wight</t>
  </si>
  <si>
    <t>Who bathroom is dirtier boys or girls?</t>
  </si>
  <si>
    <t>Rachel Pei</t>
  </si>
  <si>
    <t>How Does Farm Fertilizer Affect Lake Life?</t>
  </si>
  <si>
    <t>Jasper Newland</t>
  </si>
  <si>
    <t>Race to Report Blue Racers</t>
  </si>
  <si>
    <t>Alexis Adams</t>
  </si>
  <si>
    <t>Kayley Pelletier</t>
  </si>
  <si>
    <t>Sips and Stains: The impact of drinks on teeth</t>
  </si>
  <si>
    <t>Jessica Hamilton</t>
  </si>
  <si>
    <t>Which Compost Bag Is The Best</t>
  </si>
  <si>
    <t>Nellie Brand</t>
  </si>
  <si>
    <t>A Good Hair Day</t>
  </si>
  <si>
    <t>Jack Matchett</t>
  </si>
  <si>
    <t>Is The Five Second Rule True</t>
  </si>
  <si>
    <t>Alex Beaubien</t>
  </si>
  <si>
    <t>Code Combat: AI vs Human</t>
  </si>
  <si>
    <t>Yuyang Chen</t>
  </si>
  <si>
    <t>Digital Asset Price Prediction</t>
  </si>
  <si>
    <t>Roman McPhail</t>
  </si>
  <si>
    <t>Lego Towers: Shake and Quake</t>
  </si>
  <si>
    <t>Fern Dickinson</t>
  </si>
  <si>
    <t>Anna Grasswell</t>
  </si>
  <si>
    <t>Erosion proof ground covers</t>
  </si>
  <si>
    <t>francesca murphy</t>
  </si>
  <si>
    <t>elecricity powerd by verious foods</t>
  </si>
  <si>
    <t>Adam Scott Collegiate &amp; VI</t>
  </si>
  <si>
    <t>William Acs</t>
  </si>
  <si>
    <t>Pacemaker project</t>
  </si>
  <si>
    <t>Kyla Lazarus</t>
  </si>
  <si>
    <t>Corinne Moore</t>
  </si>
  <si>
    <t>The Biggest Bubble Made With Gum</t>
  </si>
  <si>
    <t>Adam Scott Intermediate School</t>
  </si>
  <si>
    <t>Heidi Westbye</t>
  </si>
  <si>
    <t>The Effect of Canadian Winters on the Temperatures, Activity, and Population in Beehives.</t>
  </si>
  <si>
    <t>Violet Atkinson</t>
  </si>
  <si>
    <t>Teenagers and Nicotine: Enablers of a Century</t>
  </si>
  <si>
    <t>David Connell</t>
  </si>
  <si>
    <t>Most Efficient Way to Memorize</t>
  </si>
  <si>
    <t>John Paul Poland</t>
  </si>
  <si>
    <t>Does Crossed Hand Eye Dominance Affect Basketball?</t>
  </si>
  <si>
    <t>Taylor McDannold</t>
  </si>
  <si>
    <t>Samantha Vignarajah</t>
  </si>
  <si>
    <t>Salted Streams</t>
  </si>
  <si>
    <t>Maggie Dunford</t>
  </si>
  <si>
    <t>Samantha Stewart</t>
  </si>
  <si>
    <t>what kind of music can affect stress</t>
  </si>
  <si>
    <t>Emmitt O'Brien</t>
  </si>
  <si>
    <t>"Watt" Makes A Food Battery"?</t>
  </si>
  <si>
    <t>Kaylee Parr</t>
  </si>
  <si>
    <t>The Privacy Problem</t>
  </si>
  <si>
    <t>Elsa ZIYI KONG</t>
  </si>
  <si>
    <t>Victoria Lee</t>
  </si>
  <si>
    <t>Exploring which Buildings Stand Strong in Earthquakes</t>
  </si>
  <si>
    <t>Kawartha Montessori School</t>
  </si>
  <si>
    <t>Cora Muir</t>
  </si>
  <si>
    <t>What toothpaste cleans the best?</t>
  </si>
  <si>
    <t>Isla Girard</t>
  </si>
  <si>
    <t>Riley Salo</t>
  </si>
  <si>
    <t>Music to Heart Rate</t>
  </si>
  <si>
    <t>Andrew Tan</t>
  </si>
  <si>
    <t>Ou sont les germes?</t>
  </si>
  <si>
    <t>Ruby Hale</t>
  </si>
  <si>
    <t>Ivy Carstensen</t>
  </si>
  <si>
    <t>What color/words confuse people most in the Stroop test and why?</t>
  </si>
  <si>
    <t>Kazia Bailey</t>
  </si>
  <si>
    <t>Rajeasha Rathnakumar</t>
  </si>
  <si>
    <t>8 billion and counting</t>
  </si>
  <si>
    <t>Jordyn McInroy</t>
  </si>
  <si>
    <t>What is the effect of exercise on heart rate?</t>
  </si>
  <si>
    <t>Liah Van</t>
  </si>
  <si>
    <t>Rosemary Belanger</t>
  </si>
  <si>
    <t>Calving Around</t>
  </si>
  <si>
    <t>Abbey Bridgeman</t>
  </si>
  <si>
    <t>Which food Cleans your Teeth Best</t>
  </si>
  <si>
    <t>Wynn Jennings</t>
  </si>
  <si>
    <t>Keeping it green and keeping it clean</t>
  </si>
  <si>
    <t>Rishav Upadhya</t>
  </si>
  <si>
    <t>Aviraj Sembhi</t>
  </si>
  <si>
    <t>ASHAS: The Automated Soil Health Assessment System</t>
  </si>
  <si>
    <t>Sophia Shulyarenko</t>
  </si>
  <si>
    <t>Human Impact On Bodies Of Water</t>
  </si>
  <si>
    <t>Nathan Li</t>
  </si>
  <si>
    <t>Andrew Ding</t>
  </si>
  <si>
    <t>Robotics: Scan and Delivery</t>
  </si>
  <si>
    <t>Isaiah Jalsevac</t>
  </si>
  <si>
    <t>How good are humans at recognizing AI?</t>
  </si>
  <si>
    <t>Malcolm Feldman Maturano</t>
  </si>
  <si>
    <t>What is more distracting: a visual or an audio distraction?</t>
  </si>
  <si>
    <t>Queen Elizabeth Public School</t>
  </si>
  <si>
    <t>Oskar Breukelaar</t>
  </si>
  <si>
    <t>Wifi Signals and Materials</t>
  </si>
  <si>
    <t>Theo Greisman-Blank</t>
  </si>
  <si>
    <t>Beck Akiyama</t>
  </si>
  <si>
    <t>What water is best for growing cucumbers?</t>
  </si>
  <si>
    <t>Kaawaate East City Public School</t>
  </si>
  <si>
    <t>Jade Baik</t>
  </si>
  <si>
    <t>Payton Slimmon</t>
  </si>
  <si>
    <t>Psychology of Loneliness</t>
  </si>
  <si>
    <t>Evelyn Munro</t>
  </si>
  <si>
    <t>Dominic Savegnago</t>
  </si>
  <si>
    <t>Volcano Eruptions</t>
  </si>
  <si>
    <t>Londyn Panter</t>
  </si>
  <si>
    <t>Jennifer Scheepers</t>
  </si>
  <si>
    <t>How do different drinks affect your teeth</t>
  </si>
  <si>
    <t>Autumn Fawcett</t>
  </si>
  <si>
    <t>Making Concrete</t>
  </si>
  <si>
    <t>Ben Chard</t>
  </si>
  <si>
    <t>Colin Narduzzi</t>
  </si>
  <si>
    <t>Jeux video: amis ou ennemis de cerveaux</t>
  </si>
  <si>
    <t>Veronica Mitchell</t>
  </si>
  <si>
    <t>Ellie Girdlestone</t>
  </si>
  <si>
    <t>Taylor Swift: Psychology of Swifties</t>
  </si>
  <si>
    <t>Josie Belanger</t>
  </si>
  <si>
    <t>Sawyer Belanger</t>
  </si>
  <si>
    <t>Wet Teck</t>
  </si>
  <si>
    <t>Isabella Dinnick</t>
  </si>
  <si>
    <t>Proof in the Rise</t>
  </si>
  <si>
    <t>Hunter Simpkins</t>
  </si>
  <si>
    <t>Lake Health vs Humans-50 years then and now, what will happen?</t>
  </si>
  <si>
    <t>Lilah Sampson</t>
  </si>
  <si>
    <t>Sienna Lott</t>
  </si>
  <si>
    <t>Best Cleaning Detergent</t>
  </si>
  <si>
    <t>Lauren Sytnyk</t>
  </si>
  <si>
    <t>Sunlight and Bacteria Growth</t>
  </si>
  <si>
    <t>Oliver Feldman Reyes</t>
  </si>
  <si>
    <t>How leaky is a bucket made of Lego?</t>
  </si>
  <si>
    <t>Mikka OGUTU-WERE</t>
  </si>
  <si>
    <t>Sun Power</t>
  </si>
  <si>
    <t>Bentley Heffernan</t>
  </si>
  <si>
    <t>Sunscreen</t>
  </si>
  <si>
    <t>Andrew Pei</t>
  </si>
  <si>
    <t>Myth Busted? The Reality of the Five-second Rule</t>
  </si>
  <si>
    <t>Ashley Pearson</t>
  </si>
  <si>
    <t>Dominic GARLICK-RITTWAGE</t>
  </si>
  <si>
    <t>Best Telescope ever</t>
  </si>
  <si>
    <t>Mackenzie Assinck</t>
  </si>
  <si>
    <t>Maddison Hudson</t>
  </si>
  <si>
    <t>Which fruit or vegetable creates the most energy?</t>
  </si>
  <si>
    <t>Kailey McDannold</t>
  </si>
  <si>
    <t>Isabelle Jackson</t>
  </si>
  <si>
    <t>Rotten Fruit</t>
  </si>
  <si>
    <t>Alex Sytnyk</t>
  </si>
  <si>
    <t>Bridging the Gap</t>
  </si>
  <si>
    <t>Courtney McGuigan</t>
  </si>
  <si>
    <t>Smart Glow</t>
  </si>
  <si>
    <t>Raylan Copeland</t>
  </si>
  <si>
    <t>Rube Goldberg Machine</t>
  </si>
  <si>
    <t>Madeline Haan</t>
  </si>
  <si>
    <t>Muffins</t>
  </si>
  <si>
    <t>Ava Markle</t>
  </si>
  <si>
    <t>Amelia Guyatt Fennell</t>
  </si>
  <si>
    <t>Erupting Volcanos</t>
  </si>
  <si>
    <t>Ilakkiyan Karthik</t>
  </si>
  <si>
    <t>Nature's Harmony</t>
  </si>
  <si>
    <t>Kawartha Heights Public School</t>
  </si>
  <si>
    <t>Everley mervin</t>
  </si>
  <si>
    <t>Alaina MacDonald</t>
  </si>
  <si>
    <t>Going Bananas For Banana Water?</t>
  </si>
  <si>
    <t>Jack Kerswill</t>
  </si>
  <si>
    <t>The biggest waves of the Ocean</t>
  </si>
  <si>
    <t>Baltimore School</t>
  </si>
  <si>
    <t>Eric Persaud-Meraram</t>
  </si>
  <si>
    <t>Abhiram Vemula</t>
  </si>
  <si>
    <t>Is blue energy the future</t>
  </si>
  <si>
    <t>Tatum DeVille</t>
  </si>
  <si>
    <t>Kaitlyn Lungley</t>
  </si>
  <si>
    <t>Building A Sustainable Future</t>
  </si>
  <si>
    <t>Gwendolyn Doucet</t>
  </si>
  <si>
    <t>How do planets orbit the sun?</t>
  </si>
  <si>
    <t>Sam Sinacori</t>
  </si>
  <si>
    <t>Roger Christie</t>
  </si>
  <si>
    <t>How Arctic Animals Stay Warm</t>
  </si>
  <si>
    <t>Benjamin Van</t>
  </si>
  <si>
    <t>Waves of Change</t>
  </si>
  <si>
    <t>Saad Alherish</t>
  </si>
  <si>
    <t>Solar battery!</t>
  </si>
  <si>
    <t>Liam Robertson</t>
  </si>
  <si>
    <t>Patrick Moyer</t>
  </si>
  <si>
    <t>Can an Amateur Code a Video Game?</t>
  </si>
  <si>
    <t>Teresa Poland</t>
  </si>
  <si>
    <t>The Science of baking</t>
  </si>
  <si>
    <t>Olivia Goard</t>
  </si>
  <si>
    <t>Sydney Kirby</t>
  </si>
  <si>
    <t>Popcorn discovery</t>
  </si>
  <si>
    <t>Geneva Boshart</t>
  </si>
  <si>
    <t>Caroline zhang</t>
  </si>
  <si>
    <t>Magic Yeast</t>
  </si>
  <si>
    <t>Maria Woodcroft</t>
  </si>
  <si>
    <t>Backyard Bird Behaviour</t>
  </si>
  <si>
    <t>Ewan McLeod</t>
  </si>
  <si>
    <t>Bottle Notes</t>
  </si>
  <si>
    <t>Lila Zamanifar</t>
  </si>
  <si>
    <t>Mya Willett</t>
  </si>
  <si>
    <t>The Perfect Oobleck Recipe</t>
  </si>
  <si>
    <t>Matthias Ogutu-were</t>
  </si>
  <si>
    <t>Benjamin Velasquez</t>
  </si>
  <si>
    <t>Can I Soften Butter Without Melting It</t>
  </si>
  <si>
    <t>Leah Friesen</t>
  </si>
  <si>
    <t>Naomi van Berkel</t>
  </si>
  <si>
    <t>Super Soil</t>
  </si>
  <si>
    <t>Terri (TJ) Sanzo</t>
  </si>
  <si>
    <t>Julia Bridgeman</t>
  </si>
  <si>
    <t>Rubber Egg</t>
  </si>
  <si>
    <t>Brynn Groenwold</t>
  </si>
  <si>
    <t>Fruit Power</t>
  </si>
  <si>
    <t>Miles Vardy</t>
  </si>
  <si>
    <t>Juliette Dallaire</t>
  </si>
  <si>
    <t>Exercise and Heart Rate</t>
  </si>
  <si>
    <t>John Canning</t>
  </si>
  <si>
    <t>Methane vs. Carbon Dioxide</t>
  </si>
  <si>
    <t>Ciaran Ragaz</t>
  </si>
  <si>
    <t>Oliver Snook</t>
  </si>
  <si>
    <t>How Does Weather Affect Ice?</t>
  </si>
  <si>
    <t>Thea Ingram</t>
  </si>
  <si>
    <t>Red or White?</t>
  </si>
  <si>
    <t>Adelena Gagliardi-Stabler</t>
  </si>
  <si>
    <t>A Game to Help With Dementia and Alzheimer’s Disease</t>
  </si>
  <si>
    <t>Pierce Meehan</t>
  </si>
  <si>
    <t>Objects in Mirror are Closer Than They Appear</t>
  </si>
  <si>
    <t>Leanne Liu</t>
  </si>
  <si>
    <t>Which toothpaste makes my teeth whiter?</t>
  </si>
  <si>
    <t>Julia Monks</t>
  </si>
  <si>
    <t>Does water type affect plant growth</t>
  </si>
  <si>
    <t>Keira Thorndyke</t>
  </si>
  <si>
    <t>Charlotte Fleming</t>
  </si>
  <si>
    <t>Lightbulb</t>
  </si>
  <si>
    <t>Galvin Gagliardi-Stabler</t>
  </si>
  <si>
    <t>Wind Power Science</t>
  </si>
  <si>
    <t>Ava Chartrand</t>
  </si>
  <si>
    <t>Brooklynn Gear</t>
  </si>
  <si>
    <t>An Unbe-leaf-able Science Project</t>
  </si>
  <si>
    <t>Evelyn Leahy</t>
  </si>
  <si>
    <t>What paper towel brand is the strongest?</t>
  </si>
  <si>
    <t>Saskia Dorken</t>
  </si>
  <si>
    <t>Lucy Pye</t>
  </si>
  <si>
    <t>Fruit Batteries</t>
  </si>
  <si>
    <t>Callie Fobear</t>
  </si>
  <si>
    <t>august nadolny</t>
  </si>
  <si>
    <t>Plastic Pollution - A Comfy Solution</t>
  </si>
  <si>
    <t>Ezekiel Butler</t>
  </si>
  <si>
    <t>Ants</t>
  </si>
  <si>
    <t>Jonah D'Souza</t>
  </si>
  <si>
    <t>Density Tower</t>
  </si>
  <si>
    <t>Adria Andreoli</t>
  </si>
  <si>
    <t>Kinsley Curry</t>
  </si>
  <si>
    <t>MOVE TO YOUR MOOD</t>
  </si>
  <si>
    <t>Leah Ragaz</t>
  </si>
  <si>
    <t>Quinn Kirby</t>
  </si>
  <si>
    <t>How does road salt affect plants?</t>
  </si>
  <si>
    <t>Madeleine Mcdowell</t>
  </si>
  <si>
    <t>Casey Dennison</t>
  </si>
  <si>
    <t>does music affect the grouth of plants</t>
  </si>
  <si>
    <t>Kiana Raviraj</t>
  </si>
  <si>
    <t>Solar Water Heater</t>
  </si>
  <si>
    <t>Clare Leahy</t>
  </si>
  <si>
    <t>exploring both sides</t>
  </si>
  <si>
    <t>Kara Rogers</t>
  </si>
  <si>
    <t>Cheetahs... The Next Invasive Species?</t>
  </si>
  <si>
    <t>Nik Roudny</t>
  </si>
  <si>
    <t>The Science Behind an F1 Car</t>
  </si>
  <si>
    <t>Joseph Leahy</t>
  </si>
  <si>
    <t>Are they Worth it? Do Expensive Golf Balls Travel Further than their Cheaper Counterparts?</t>
  </si>
  <si>
    <t>Victoria Fraser</t>
  </si>
  <si>
    <t>Aaron Davis</t>
  </si>
  <si>
    <t>Rock Candy</t>
  </si>
  <si>
    <t>Spencer Pearce</t>
  </si>
  <si>
    <t>May the Spinning Force be with you</t>
  </si>
  <si>
    <t>Diana Tobin</t>
  </si>
  <si>
    <t>Strawberry DNA</t>
  </si>
  <si>
    <t>Awards Ceremony Script for the Peterborough Regional Science Fair (PRSF)</t>
  </si>
  <si>
    <t>In Powerpoint?</t>
  </si>
  <si>
    <t>INSTRUCTIONS / INFORMATION</t>
  </si>
  <si>
    <t>Legend</t>
  </si>
  <si>
    <t>(no eligible project)</t>
  </si>
  <si>
    <t xml:space="preserve"> = no winner of that prize (project number set to 'none')</t>
  </si>
  <si>
    <t>The script to be completed and printed is at left.</t>
  </si>
  <si>
    <t>TBA</t>
  </si>
  <si>
    <t xml:space="preserve"> = to be announced/yet to be determined</t>
  </si>
  <si>
    <t>• Enter a project number in a project number field and all the other fields will fill in automatically for that record.</t>
  </si>
  <si>
    <t>B. DIVISION CATEGORY AWARD WINNERS (15)</t>
  </si>
  <si>
    <t>• Enter "none" (without quotes) to indicate no winner.</t>
  </si>
  <si>
    <t xml:space="preserve">     • (no winner) = no winner of that prize</t>
  </si>
  <si>
    <t>B1. Primary (Grades 1-3): General Sciences</t>
  </si>
  <si>
    <t>• #N/A=no data found in Masterlist (project number not present in master list)</t>
  </si>
  <si>
    <t>Presenters:</t>
  </si>
  <si>
    <t>Jessica</t>
  </si>
  <si>
    <t>Select all rows and double-click on line between 2 rows to wrap text as needed.</t>
  </si>
  <si>
    <t>Project No.</t>
  </si>
  <si>
    <t>Partner Name</t>
  </si>
  <si>
    <t>Project Title</t>
  </si>
  <si>
    <t>School Name</t>
  </si>
  <si>
    <t>NOTES</t>
  </si>
  <si>
    <t>• Data obtained from Masterlist using VLOOKUP function</t>
  </si>
  <si>
    <t>- Four Honourable Mention</t>
  </si>
  <si>
    <t xml:space="preserve">   (can accommodate up to 300 project entries in master list).</t>
  </si>
  <si>
    <t>yes</t>
  </si>
  <si>
    <t>• Names and title fields are wrap text so entire text can be visible; select all rows and double-click line between</t>
  </si>
  <si>
    <t xml:space="preserve">   any two rows to force Excel to expand/contract row height as necessary.</t>
  </si>
  <si>
    <t>• Double-check pagination of script before printing.</t>
  </si>
  <si>
    <t xml:space="preserve">- Five Awards of Excellence </t>
  </si>
  <si>
    <t>Notes from Sara (April 3) - all 'regular' prizes have been updated. Where things need attention, it is in yellow. Have not update the order of things (e.g., to match Jill's 'List of Eligible' doc)</t>
  </si>
  <si>
    <r>
      <rPr>
        <b/>
        <sz val="12"/>
        <color indexed="8"/>
        <rFont val="Arial"/>
        <family val="2"/>
      </rPr>
      <t>- Best Overall Primary Project</t>
    </r>
    <r>
      <rPr>
        <sz val="12"/>
        <color indexed="8"/>
        <rFont val="Arial"/>
        <family val="2"/>
      </rPr>
      <t xml:space="preserve"> </t>
    </r>
  </si>
  <si>
    <t>B2. Elementary (Grades 4-6): Biological Sciences</t>
  </si>
  <si>
    <t>Calvin</t>
  </si>
  <si>
    <t>- Four Honourable Mentions</t>
  </si>
  <si>
    <t>- Five Awards of Excellence</t>
  </si>
  <si>
    <r>
      <rPr>
        <b/>
        <sz val="12"/>
        <color indexed="8"/>
        <rFont val="Arial"/>
        <family val="2"/>
      </rPr>
      <t>- Best Overall Elementary Biological Project</t>
    </r>
    <r>
      <rPr>
        <sz val="12"/>
        <color indexed="8"/>
        <rFont val="Arial"/>
        <family val="2"/>
      </rPr>
      <t xml:space="preserve"> </t>
    </r>
  </si>
  <si>
    <t>B3. Elementary (Grades 4-6): Physical Sciences</t>
  </si>
  <si>
    <t>Jacob</t>
  </si>
  <si>
    <t xml:space="preserve">- Four Honourable Mentions </t>
  </si>
  <si>
    <r>
      <rPr>
        <b/>
        <sz val="12"/>
        <color indexed="8"/>
        <rFont val="Arial"/>
        <family val="2"/>
      </rPr>
      <t>- Best Overall Elementary Physical Sciences Project</t>
    </r>
    <r>
      <rPr>
        <sz val="12"/>
        <color indexed="8"/>
        <rFont val="Arial"/>
        <family val="2"/>
      </rPr>
      <t xml:space="preserve"> </t>
    </r>
  </si>
  <si>
    <t>Prim/Elem/All Div. elibile Special Awards</t>
  </si>
  <si>
    <t>Peterborough Field Naturalists' Awards (for top nature/wildlife/environment projects) - Two Elem</t>
  </si>
  <si>
    <t>Presenter:</t>
  </si>
  <si>
    <t>Jennifer Lennie and Sandy Garvey</t>
  </si>
  <si>
    <t>Winner 1 Elem</t>
  </si>
  <si>
    <t>Winner 2 Elem</t>
  </si>
  <si>
    <t>Institute for Integrative Conservation Biology at Trent - Science and Discovery Award - Elem</t>
  </si>
  <si>
    <r>
      <t xml:space="preserve">- </t>
    </r>
    <r>
      <rPr>
        <b/>
        <sz val="12"/>
        <color indexed="8"/>
        <rFont val="Arial"/>
        <family val="2"/>
      </rPr>
      <t>Elementary Award: Science and Discovery</t>
    </r>
    <r>
      <rPr>
        <sz val="12"/>
        <color indexed="8"/>
        <rFont val="Arial"/>
        <family val="2"/>
      </rPr>
      <t xml:space="preserve"> (sound understanding scientific method) </t>
    </r>
  </si>
  <si>
    <t xml:space="preserve"> The Community Betterment Award Sponsored by Chad and Louise Campbell - All Div eligible</t>
  </si>
  <si>
    <r>
      <rPr>
        <b/>
        <sz val="12"/>
        <color indexed="8"/>
        <rFont val="Arial"/>
        <family val="2"/>
      </rPr>
      <t>- All Divisions:  First Place</t>
    </r>
  </si>
  <si>
    <t>C5. Shaw Computer Systems Prize for Energy Management (for energy conservation or analysis)  - All Div eligible</t>
  </si>
  <si>
    <t>Frank Hancock Memorial Award: Sponsored by the Peterborough Astronomical Association name change</t>
  </si>
  <si>
    <t>C6. Peterborough Astronomical Association Award  - All Div eligible</t>
  </si>
  <si>
    <t>Boyd Wood</t>
  </si>
  <si>
    <t>- 1st Award</t>
  </si>
  <si>
    <t>- 2nd Award</t>
  </si>
  <si>
    <t>B4. Junior (Grades 7-8): Physical and Mathematical Sciences</t>
  </si>
  <si>
    <t xml:space="preserve">Presenter: </t>
  </si>
  <si>
    <r>
      <t xml:space="preserve">- </t>
    </r>
    <r>
      <rPr>
        <b/>
        <sz val="12"/>
        <color indexed="8"/>
        <rFont val="Arial"/>
        <family val="2"/>
      </rPr>
      <t>Honourable Mention</t>
    </r>
  </si>
  <si>
    <r>
      <t xml:space="preserve">- </t>
    </r>
    <r>
      <rPr>
        <b/>
        <sz val="12"/>
        <color indexed="8"/>
        <rFont val="Arial"/>
        <family val="2"/>
      </rPr>
      <t>Third Place</t>
    </r>
    <r>
      <rPr>
        <sz val="12"/>
        <color indexed="8"/>
        <rFont val="Arial"/>
        <family val="2"/>
      </rPr>
      <t xml:space="preserve"> </t>
    </r>
  </si>
  <si>
    <r>
      <t xml:space="preserve">- </t>
    </r>
    <r>
      <rPr>
        <b/>
        <sz val="12"/>
        <color indexed="8"/>
        <rFont val="Arial"/>
        <family val="2"/>
      </rPr>
      <t>Second Place</t>
    </r>
  </si>
  <si>
    <r>
      <t xml:space="preserve">- </t>
    </r>
    <r>
      <rPr>
        <b/>
        <sz val="12"/>
        <color indexed="8"/>
        <rFont val="Arial"/>
        <family val="2"/>
      </rPr>
      <t>First Place</t>
    </r>
  </si>
  <si>
    <t>B5. Junior (Grades 7-8): Health and Life Sciences</t>
  </si>
  <si>
    <r>
      <t xml:space="preserve">- </t>
    </r>
    <r>
      <rPr>
        <b/>
        <sz val="12"/>
        <color indexed="8"/>
        <rFont val="Arial"/>
        <family val="2"/>
      </rPr>
      <t>Honourable Mention</t>
    </r>
    <r>
      <rPr>
        <sz val="12"/>
        <color indexed="8"/>
        <rFont val="Arial"/>
        <family val="2"/>
      </rPr>
      <t xml:space="preserve"> </t>
    </r>
  </si>
  <si>
    <r>
      <t xml:space="preserve">- </t>
    </r>
    <r>
      <rPr>
        <b/>
        <sz val="12"/>
        <color indexed="8"/>
        <rFont val="Arial"/>
        <family val="2"/>
      </rPr>
      <t>Third Place</t>
    </r>
  </si>
  <si>
    <r>
      <t xml:space="preserve">- </t>
    </r>
    <r>
      <rPr>
        <b/>
        <sz val="12"/>
        <color indexed="8"/>
        <rFont val="Arial"/>
        <family val="2"/>
      </rPr>
      <t>First Place</t>
    </r>
    <r>
      <rPr>
        <sz val="12"/>
        <color indexed="8"/>
        <rFont val="Arial"/>
        <family val="2"/>
      </rPr>
      <t xml:space="preserve"> </t>
    </r>
  </si>
  <si>
    <t>B6. Junior (Grades 7-8): Earth and Environmental Sciences</t>
  </si>
  <si>
    <t>B7. Junior (Grades 7-8): Computing and Engineering Sciences</t>
  </si>
  <si>
    <r>
      <rPr>
        <b/>
        <sz val="12"/>
        <color indexed="8"/>
        <rFont val="Arial"/>
        <family val="2"/>
      </rPr>
      <t>- Honourable Mention</t>
    </r>
    <r>
      <rPr>
        <sz val="12"/>
        <color indexed="8"/>
        <rFont val="Arial"/>
        <family val="2"/>
      </rPr>
      <t xml:space="preserve"> </t>
    </r>
  </si>
  <si>
    <t>B8. Intermediate (Grades 9-10): Physical and Mathematical Sciences</t>
  </si>
  <si>
    <t>B9. Intermediate (Grades 9-10): Health and Life Sciences</t>
  </si>
  <si>
    <r>
      <rPr>
        <b/>
        <sz val="12"/>
        <color indexed="8"/>
        <rFont val="Arial"/>
        <family val="2"/>
      </rPr>
      <t>- Honourable Mention</t>
    </r>
  </si>
  <si>
    <r>
      <rPr>
        <b/>
        <sz val="12"/>
        <color indexed="8"/>
        <rFont val="Arial"/>
        <family val="2"/>
      </rPr>
      <t>- Third Place</t>
    </r>
  </si>
  <si>
    <t>B10. Intermediate (Grades 9-10): Earth and Environmental Sciences</t>
  </si>
  <si>
    <t>B11. Intermediate (Grades 9-10): Computing and Engineering Sciences</t>
  </si>
  <si>
    <t>B12. Senior (Grades 11-12): Physical and Mathematical Sciences</t>
  </si>
  <si>
    <t>B13. Senior (Grades 11-12): Health and Life Sciences</t>
  </si>
  <si>
    <t>B14. Senior (Grades 11-12): Earth and Environmental Sciences</t>
  </si>
  <si>
    <t>B15. Senior (Grades 11-12): Computing and Engineering Sciences</t>
  </si>
  <si>
    <t>C. SPECIAL AWARD WINNERS (13)</t>
  </si>
  <si>
    <t>Jr/Int/Sr. Special Awards</t>
  </si>
  <si>
    <t>Peterborough Field Naturalists' Awards (for top nature/wildlife/environment projects) - Jr/Int/Sr</t>
  </si>
  <si>
    <t>Jennier Lennie and Sandy Garvey</t>
  </si>
  <si>
    <t>- Award 1 Jr/Int/Sr</t>
  </si>
  <si>
    <t>- Award 2 Jr/Int/Sr</t>
  </si>
  <si>
    <t>Institute for Integrative Conservation Biology at Trent</t>
  </si>
  <si>
    <r>
      <t xml:space="preserve">- </t>
    </r>
    <r>
      <rPr>
        <b/>
        <sz val="12"/>
        <color indexed="8"/>
        <rFont val="Arial"/>
        <family val="2"/>
      </rPr>
      <t xml:space="preserve"> Ecology and Evolution</t>
    </r>
    <r>
      <rPr>
        <sz val="12"/>
        <color indexed="8"/>
        <rFont val="Arial"/>
        <family val="2"/>
      </rPr>
      <t xml:space="preserve"> (research reveals important ecological or evolutionary insights) Jr/Int/Sr</t>
    </r>
  </si>
  <si>
    <t>Sanofi Biogenius Canada Award, Junior, Intermediate or Senior</t>
  </si>
  <si>
    <t>Trent School of the Environment: Jr/Int/Sr Earth and Environmental</t>
  </si>
  <si>
    <t>Luc. C. Matteau Award</t>
  </si>
  <si>
    <t xml:space="preserve">Rolls-Royce Award: Physical Science </t>
  </si>
  <si>
    <t>Professional Engineers of Ontario Peterborough Chapter Innovation &amp; Impact Award: Junior, Intermediate or Senior</t>
  </si>
  <si>
    <t>Michael Wearing</t>
  </si>
  <si>
    <t>Water Environment Association of Ontario Award Jr/Int/Sr</t>
  </si>
  <si>
    <t xml:space="preserve">Maple View Farms: Junior Health and Life Sciences </t>
  </si>
  <si>
    <r>
      <t>- 1st Award</t>
    </r>
    <r>
      <rPr>
        <sz val="12"/>
        <color indexed="8"/>
        <rFont val="Arial"/>
        <family val="2"/>
      </rPr>
      <t xml:space="preserve"> </t>
    </r>
  </si>
  <si>
    <t>Yes</t>
  </si>
  <si>
    <t>Otonabee Region Conservation Authority Award for Environmental Excellence: Junior Earth and Environment</t>
  </si>
  <si>
    <r>
      <t>Partner Name</t>
    </r>
    <r>
      <rPr>
        <sz val="11"/>
        <color indexed="8"/>
        <rFont val="Arial"/>
        <family val="2"/>
      </rPr>
      <t xml:space="preserve"> (0=none)</t>
    </r>
  </si>
  <si>
    <t>Jr Special Awards</t>
  </si>
  <si>
    <t>Society of Environmental Toxicology and Chemistry Award (Laurentian SETAC Chapter)</t>
  </si>
  <si>
    <t>- First Award</t>
  </si>
  <si>
    <t>- Second Award</t>
  </si>
  <si>
    <t xml:space="preserve">Ontario Tech University Innovation Award </t>
  </si>
  <si>
    <t>Sr Special Awards</t>
  </si>
  <si>
    <t xml:space="preserve">University of Ottawa Entrance Scholarship </t>
  </si>
  <si>
    <t>Trent University Entrance Scholarship</t>
  </si>
  <si>
    <t>C14.  Otonabee Region Conservation Authority Award: Intermediate</t>
  </si>
  <si>
    <t>C17. John S. Mackelvie Award: Junior, Intermediate or SeniorSponsored by Institute of Electrical and Electronic Engineers</t>
  </si>
  <si>
    <t>C22. Adam Noble Innovation Award: Junior, Intermediate or Senior</t>
  </si>
  <si>
    <t>C23. Adam Noble Impact Award: Junior, Intermediate or Senior</t>
  </si>
  <si>
    <t>F. BEST OF FAIR &amp; CANADA-WIDE SCIENCE FAIR (CWSF) PARTICIPANTS</t>
  </si>
  <si>
    <t>Calvin (third), Jacob (second), Jessica (first)</t>
  </si>
  <si>
    <t>Fifth best of fair</t>
  </si>
  <si>
    <t>Fourth best of fair</t>
  </si>
  <si>
    <t>Third best of fair</t>
  </si>
  <si>
    <t>Second best of fair</t>
  </si>
  <si>
    <t>Best of fair</t>
  </si>
  <si>
    <t>END OF CEREMONY</t>
  </si>
  <si>
    <t>Instructions / Information</t>
  </si>
  <si>
    <t>Peterborough Regional</t>
  </si>
  <si>
    <t>• This spreadsheet automatically lists winners based on the Ceremony script.</t>
  </si>
  <si>
    <t>Science Fair</t>
  </si>
  <si>
    <t>• Any changes to award names and amounts have to be manually edited on this sheet.</t>
  </si>
  <si>
    <t xml:space="preserve"> News Release</t>
  </si>
  <si>
    <t xml:space="preserve">• Substantial changes to the Ceremony Script (e.g., adding/removing awards, </t>
  </si>
  <si>
    <t xml:space="preserve">   changing award scheme, etc.) may affect this sheet's formulas and require</t>
  </si>
  <si>
    <t>www.peterboroughsciencefair.com</t>
  </si>
  <si>
    <t>peterboroughsciencefair@trentu.ca</t>
  </si>
  <si>
    <t xml:space="preserve">   additonal editing.</t>
  </si>
  <si>
    <t>• The Project Title column automatically wraps text, so when content complete,</t>
  </si>
  <si>
    <t xml:space="preserve">   select all rows and double-click on a line between rows to have excel automatically</t>
  </si>
  <si>
    <t>Congratulations to all the Winners of the 2017 Peterborough Science Fair!</t>
  </si>
  <si>
    <t xml:space="preserve">   expand/contract rows as necessary to display text.</t>
  </si>
  <si>
    <t>• Awards with no eligible project can be hidden (hide the row).</t>
  </si>
  <si>
    <t>Award</t>
  </si>
  <si>
    <t>Participant 1</t>
  </si>
  <si>
    <t>Participant 2</t>
  </si>
  <si>
    <t>(for ref: line from ceremony script)</t>
  </si>
  <si>
    <t>Best of Fair- Canada-Wide Participants</t>
  </si>
  <si>
    <t xml:space="preserve">      First Place</t>
  </si>
  <si>
    <t xml:space="preserve">      Second Place</t>
  </si>
  <si>
    <t xml:space="preserve">      Third Place</t>
  </si>
  <si>
    <t>Special Award Winners</t>
  </si>
  <si>
    <r>
      <t xml:space="preserve">   </t>
    </r>
    <r>
      <rPr>
        <b/>
        <sz val="12"/>
        <rFont val="Helvetica"/>
        <family val="2"/>
      </rPr>
      <t>Trent University Science Fair Award</t>
    </r>
    <r>
      <rPr>
        <sz val="12"/>
        <rFont val="Helvetica"/>
      </rPr>
      <t xml:space="preserve"> ($1000 Scholarship)</t>
    </r>
  </si>
  <si>
    <r>
      <t xml:space="preserve">   </t>
    </r>
    <r>
      <rPr>
        <b/>
        <sz val="12"/>
        <rFont val="Helvetica"/>
        <family val="2"/>
      </rPr>
      <t>University of Ottawa Scholarship</t>
    </r>
    <r>
      <rPr>
        <sz val="12"/>
        <rFont val="Helvetica"/>
      </rPr>
      <t xml:space="preserve"> ($1000)</t>
    </r>
  </si>
  <si>
    <r>
      <t xml:space="preserve">   </t>
    </r>
    <r>
      <rPr>
        <b/>
        <sz val="12"/>
        <rFont val="Helvetica"/>
        <family val="2"/>
      </rPr>
      <t>Professional Engineers of Ontario Peterborough Chapter           Innovation &amp; Impact Award</t>
    </r>
    <r>
      <rPr>
        <sz val="12"/>
        <rFont val="Helvetica"/>
      </rPr>
      <t xml:space="preserve"> ($100)</t>
    </r>
  </si>
  <si>
    <r>
      <t xml:space="preserve">   </t>
    </r>
    <r>
      <rPr>
        <b/>
        <sz val="12"/>
        <rFont val="Helvetica"/>
        <family val="2"/>
      </rPr>
      <t>Noble Innovation Award</t>
    </r>
    <r>
      <rPr>
        <sz val="12"/>
        <rFont val="Helvetica"/>
      </rPr>
      <t xml:space="preserve"> ($100 and time in lab setting)</t>
    </r>
  </si>
  <si>
    <r>
      <t xml:space="preserve">   </t>
    </r>
    <r>
      <rPr>
        <b/>
        <sz val="12"/>
        <rFont val="Helvetica"/>
        <family val="2"/>
      </rPr>
      <t>Simon Taylor Award</t>
    </r>
    <r>
      <rPr>
        <sz val="12"/>
        <rFont val="Helvetica"/>
      </rPr>
      <t xml:space="preserve"> ($100)</t>
    </r>
  </si>
  <si>
    <r>
      <t xml:space="preserve">   </t>
    </r>
    <r>
      <rPr>
        <b/>
        <sz val="12"/>
        <rFont val="Helvetica"/>
        <family val="2"/>
      </rPr>
      <t>University of Ontario Institute of Technology Innovation Award</t>
    </r>
  </si>
  <si>
    <t xml:space="preserve">      Award 1 ($100)</t>
  </si>
  <si>
    <t xml:space="preserve">      Award 2 ($100)</t>
  </si>
  <si>
    <r>
      <t xml:space="preserve">   </t>
    </r>
    <r>
      <rPr>
        <b/>
        <sz val="12"/>
        <rFont val="Helvetica"/>
        <family val="2"/>
      </rPr>
      <t>Water Environment Association of Ontario</t>
    </r>
  </si>
  <si>
    <t xml:space="preserve">      Best Intermediate Award ($100)</t>
  </si>
  <si>
    <t xml:space="preserve">      Best Junior Award ($100)</t>
  </si>
  <si>
    <r>
      <t xml:space="preserve">   </t>
    </r>
    <r>
      <rPr>
        <b/>
        <sz val="12"/>
        <rFont val="Helvetica"/>
        <family val="2"/>
      </rPr>
      <t>Shaw Computer Systems Prize fo Energy Management</t>
    </r>
    <r>
      <rPr>
        <sz val="12"/>
        <rFont val="Helvetica"/>
      </rPr>
      <t xml:space="preserve"> ($100)</t>
    </r>
  </si>
  <si>
    <t xml:space="preserve">   Frank Hancock Memorial Award- Best Astronomy Project</t>
  </si>
  <si>
    <t xml:space="preserve">      1st Place ($100)</t>
  </si>
  <si>
    <t xml:space="preserve">      2nd Place (Peterborough Astronomical Association family membership)</t>
  </si>
  <si>
    <t xml:space="preserve">   Institute for Integrated Conservation Biology at Trent University</t>
  </si>
  <si>
    <t xml:space="preserve">      Junior Award- Ecology and Evolution ($100)</t>
  </si>
  <si>
    <t xml:space="preserve">      Elementary Award- Science and Discovery ($100)</t>
  </si>
  <si>
    <t xml:space="preserve">   Peterborough Field Naturalists Award</t>
  </si>
  <si>
    <t xml:space="preserve">      Junior First Place ($25)</t>
  </si>
  <si>
    <t xml:space="preserve">      Junior Second Place ($25)</t>
  </si>
  <si>
    <t xml:space="preserve">      Elementary First Place ($25)</t>
  </si>
  <si>
    <t xml:space="preserve">      Elementary Second Place ($25)</t>
  </si>
  <si>
    <t>Division Award Winners</t>
  </si>
  <si>
    <t>Senior (grades 11, 12)</t>
  </si>
  <si>
    <t xml:space="preserve">   Computing and Engineering Sciences</t>
  </si>
  <si>
    <t xml:space="preserve">      First Place ($100)</t>
  </si>
  <si>
    <t xml:space="preserve">      Second Place ($75)</t>
  </si>
  <si>
    <t xml:space="preserve">      Third Place ($50)</t>
  </si>
  <si>
    <t xml:space="preserve">      Honourable Mention</t>
  </si>
  <si>
    <t xml:space="preserve">   Earth and Environmental Sciences</t>
  </si>
  <si>
    <t xml:space="preserve">   Health and Life Sciences</t>
  </si>
  <si>
    <t xml:space="preserve">   Physical and Mathematical Sciences</t>
  </si>
  <si>
    <t>Intermediate (grades 9, 10)</t>
  </si>
  <si>
    <t>Junior (Grades 7, 8)</t>
  </si>
  <si>
    <t xml:space="preserve">      First Place ($75)</t>
  </si>
  <si>
    <t xml:space="preserve">      Second Place ($50)</t>
  </si>
  <si>
    <t xml:space="preserve">      Third Place ($25)</t>
  </si>
  <si>
    <t>Junior (grades 4-6)</t>
  </si>
  <si>
    <t xml:space="preserve">   Physical Sciences</t>
  </si>
  <si>
    <t xml:space="preserve">      Best Overall Elementary Physical Project ($15)</t>
  </si>
  <si>
    <t xml:space="preserve">      Award of Excellence ($10)</t>
  </si>
  <si>
    <t xml:space="preserve">   Biological Sciences</t>
  </si>
  <si>
    <t xml:space="preserve">      Best Overall Elementary Biological Project ($15)</t>
  </si>
  <si>
    <r>
      <t xml:space="preserve">Primary (grades 1-3): </t>
    </r>
    <r>
      <rPr>
        <b/>
        <i/>
        <sz val="12"/>
        <rFont val="Helvetica"/>
        <family val="2"/>
      </rPr>
      <t>General Sciences</t>
    </r>
  </si>
  <si>
    <t xml:space="preserve">      Best Overall Primary Project ($15)</t>
  </si>
  <si>
    <t>Join us for next year's fair!  Visit our Website for more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</si>
</sst>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42">
    <font>
      <sz val="12"/>
      <name val="Helvetica"/>
    </font>
    <font>
      <sz val="11"/>
      <color theme="1"/>
      <name val="Calibri"/>
      <family val="2"/>
      <scheme val="minor"/>
    </font>
    <font>
      <sz val="12"/>
      <color theme="1"/>
      <name val="Helvetica"/>
      <family val="2"/>
    </font>
    <font>
      <sz val="12"/>
      <color theme="1"/>
      <name val="Helvetica"/>
      <family val="2"/>
    </font>
    <font>
      <sz val="12"/>
      <color theme="1"/>
      <name val="Helvetica"/>
      <family val="2"/>
    </font>
    <font>
      <sz val="10"/>
      <name val="Arial"/>
      <family val="2"/>
    </font>
    <font>
      <sz val="8"/>
      <name val="Arial"/>
      <family val="2"/>
    </font>
    <font>
      <b/>
      <sz val="16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2"/>
      <color theme="1"/>
      <name val="Helvetica"/>
      <family val="2"/>
    </font>
    <font>
      <b/>
      <sz val="12"/>
      <color theme="1"/>
      <name val="Helvetica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4"/>
      <color theme="0"/>
      <name val="Arial"/>
      <family val="2"/>
    </font>
    <font>
      <u/>
      <sz val="12"/>
      <color indexed="8"/>
      <name val="Arial"/>
      <family val="2"/>
    </font>
    <font>
      <sz val="6"/>
      <color indexed="8"/>
      <name val="Arial"/>
      <family val="2"/>
    </font>
    <font>
      <sz val="12"/>
      <color rgb="FF000000"/>
      <name val="Arial"/>
      <family val="2"/>
    </font>
    <font>
      <b/>
      <sz val="12"/>
      <name val="Helvetica"/>
      <family val="2"/>
    </font>
    <font>
      <u/>
      <sz val="12"/>
      <color theme="10"/>
      <name val="Helvetica"/>
      <family val="2"/>
    </font>
    <font>
      <u/>
      <sz val="12"/>
      <color theme="11"/>
      <name val="Helvetica"/>
      <family val="2"/>
    </font>
    <font>
      <b/>
      <sz val="11"/>
      <color rgb="FF000000"/>
      <name val="Arial"/>
      <family val="2"/>
    </font>
    <font>
      <b/>
      <sz val="14"/>
      <name val="Helvetica"/>
      <family val="2"/>
    </font>
    <font>
      <b/>
      <i/>
      <sz val="12"/>
      <name val="Helvetica"/>
      <family val="2"/>
    </font>
    <font>
      <b/>
      <sz val="36"/>
      <name val="Helvetica"/>
      <family val="2"/>
    </font>
    <font>
      <sz val="8"/>
      <name val="Helvetica"/>
      <family val="2"/>
    </font>
    <font>
      <b/>
      <sz val="22"/>
      <color rgb="FFC00000"/>
      <name val="Helvetica"/>
      <family val="2"/>
    </font>
    <font>
      <b/>
      <sz val="16"/>
      <name val="Helvetica"/>
      <family val="2"/>
    </font>
    <font>
      <b/>
      <u/>
      <sz val="14"/>
      <color theme="10"/>
      <name val="Helvetica"/>
      <family val="2"/>
    </font>
    <font>
      <b/>
      <sz val="12"/>
      <color rgb="FFFF0000"/>
      <name val="Helvetica"/>
      <family val="2"/>
    </font>
    <font>
      <sz val="14"/>
      <color theme="1"/>
      <name val="Calibri"/>
      <family val="2"/>
      <scheme val="minor"/>
    </font>
    <font>
      <sz val="14"/>
      <color theme="1"/>
      <name val="Helvetica"/>
      <family val="2"/>
    </font>
    <font>
      <b/>
      <sz val="11"/>
      <color rgb="FF000000"/>
      <name val="Calibri"/>
      <family val="2"/>
    </font>
    <font>
      <b/>
      <sz val="12"/>
      <name val="Arial"/>
      <family val="2"/>
    </font>
    <font>
      <sz val="11"/>
      <color rgb="FF000000"/>
      <name val="Arial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8"/>
      </patternFill>
    </fill>
    <fill>
      <patternFill patternType="solid">
        <fgColor rgb="FFFFD846"/>
        <bgColor indexed="64"/>
      </patternFill>
    </fill>
    <fill>
      <patternFill patternType="solid">
        <fgColor rgb="FFFFD846"/>
        <bgColor indexed="8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38C0E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auto="1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auto="1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auto="1"/>
      </bottom>
      <diagonal/>
    </border>
    <border>
      <left style="thin">
        <color indexed="23"/>
      </left>
      <right/>
      <top style="thin">
        <color auto="1"/>
      </top>
      <bottom style="thin">
        <color auto="1"/>
      </bottom>
      <diagonal/>
    </border>
  </borders>
  <cellStyleXfs count="188">
    <xf numFmtId="0" fontId="0" fillId="0" borderId="0"/>
    <xf numFmtId="164" fontId="5" fillId="0" borderId="0" applyFont="0" applyFill="0" applyBorder="0" applyAlignment="0" applyProtection="0"/>
    <xf numFmtId="0" fontId="14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158">
    <xf numFmtId="0" fontId="0" fillId="0" borderId="0" xfId="0"/>
    <xf numFmtId="0" fontId="8" fillId="0" borderId="0" xfId="2" applyFont="1"/>
    <xf numFmtId="0" fontId="8" fillId="0" borderId="0" xfId="2" applyFont="1" applyAlignment="1">
      <alignment vertical="top"/>
    </xf>
    <xf numFmtId="0" fontId="8" fillId="0" borderId="0" xfId="2" applyFont="1" applyAlignment="1">
      <alignment vertical="top" wrapText="1"/>
    </xf>
    <xf numFmtId="0" fontId="10" fillId="0" borderId="0" xfId="2" applyFont="1" applyAlignment="1">
      <alignment vertical="top"/>
    </xf>
    <xf numFmtId="0" fontId="10" fillId="0" borderId="3" xfId="2" applyFont="1" applyBorder="1" applyAlignment="1">
      <alignment vertical="top"/>
    </xf>
    <xf numFmtId="0" fontId="10" fillId="0" borderId="3" xfId="2" applyFont="1" applyBorder="1" applyAlignment="1">
      <alignment vertical="top" wrapText="1"/>
    </xf>
    <xf numFmtId="0" fontId="10" fillId="0" borderId="4" xfId="2" applyFont="1" applyBorder="1" applyAlignment="1">
      <alignment vertical="top"/>
    </xf>
    <xf numFmtId="0" fontId="10" fillId="0" borderId="4" xfId="2" applyFont="1" applyBorder="1" applyAlignment="1">
      <alignment vertical="top" wrapText="1"/>
    </xf>
    <xf numFmtId="0" fontId="8" fillId="0" borderId="0" xfId="2" quotePrefix="1" applyFont="1" applyAlignment="1">
      <alignment vertical="top"/>
    </xf>
    <xf numFmtId="0" fontId="10" fillId="0" borderId="5" xfId="2" applyFont="1" applyBorder="1" applyAlignment="1">
      <alignment vertical="top"/>
    </xf>
    <xf numFmtId="0" fontId="10" fillId="0" borderId="5" xfId="2" applyFont="1" applyBorder="1" applyAlignment="1">
      <alignment vertical="top" wrapText="1"/>
    </xf>
    <xf numFmtId="0" fontId="10" fillId="0" borderId="0" xfId="2" applyFont="1" applyAlignment="1">
      <alignment vertical="top" wrapText="1"/>
    </xf>
    <xf numFmtId="0" fontId="8" fillId="0" borderId="0" xfId="2" quotePrefix="1" applyFont="1"/>
    <xf numFmtId="0" fontId="8" fillId="0" borderId="0" xfId="2" applyFont="1" applyAlignment="1">
      <alignment wrapText="1"/>
    </xf>
    <xf numFmtId="0" fontId="9" fillId="0" borderId="0" xfId="2" quotePrefix="1" applyFont="1" applyAlignment="1">
      <alignment vertical="top"/>
    </xf>
    <xf numFmtId="0" fontId="10" fillId="0" borderId="6" xfId="2" applyFont="1" applyBorder="1" applyAlignment="1">
      <alignment vertical="top"/>
    </xf>
    <xf numFmtId="0" fontId="10" fillId="0" borderId="7" xfId="2" applyFont="1" applyBorder="1" applyAlignment="1">
      <alignment vertical="top" wrapText="1"/>
    </xf>
    <xf numFmtId="0" fontId="10" fillId="0" borderId="9" xfId="2" applyFont="1" applyBorder="1" applyAlignment="1">
      <alignment vertical="top"/>
    </xf>
    <xf numFmtId="0" fontId="10" fillId="0" borderId="9" xfId="2" applyFont="1" applyBorder="1" applyAlignment="1">
      <alignment vertical="top" wrapText="1"/>
    </xf>
    <xf numFmtId="0" fontId="8" fillId="0" borderId="0" xfId="2" applyFont="1" applyAlignment="1">
      <alignment horizontal="left" vertical="top" wrapText="1"/>
    </xf>
    <xf numFmtId="0" fontId="4" fillId="0" borderId="0" xfId="53"/>
    <xf numFmtId="0" fontId="15" fillId="0" borderId="0" xfId="53" applyFont="1"/>
    <xf numFmtId="0" fontId="10" fillId="0" borderId="1" xfId="2" applyFont="1" applyBorder="1" applyAlignment="1">
      <alignment horizontal="left" vertical="top" wrapText="1"/>
    </xf>
    <xf numFmtId="0" fontId="8" fillId="0" borderId="0" xfId="2" applyFont="1" applyAlignment="1">
      <alignment horizontal="left" vertical="top"/>
    </xf>
    <xf numFmtId="0" fontId="11" fillId="4" borderId="0" xfId="2" applyFont="1" applyFill="1" applyAlignment="1">
      <alignment vertical="top"/>
    </xf>
    <xf numFmtId="0" fontId="8" fillId="4" borderId="0" xfId="2" applyFont="1" applyFill="1" applyAlignment="1">
      <alignment vertical="top" wrapText="1"/>
    </xf>
    <xf numFmtId="0" fontId="8" fillId="4" borderId="0" xfId="2" applyFont="1" applyFill="1" applyAlignment="1">
      <alignment wrapText="1"/>
    </xf>
    <xf numFmtId="0" fontId="8" fillId="4" borderId="0" xfId="2" applyFont="1" applyFill="1" applyAlignment="1">
      <alignment vertical="top"/>
    </xf>
    <xf numFmtId="0" fontId="11" fillId="5" borderId="0" xfId="2" applyFont="1" applyFill="1" applyAlignment="1">
      <alignment vertical="top"/>
    </xf>
    <xf numFmtId="0" fontId="11" fillId="5" borderId="0" xfId="2" applyFont="1" applyFill="1" applyAlignment="1">
      <alignment vertical="top" wrapText="1"/>
    </xf>
    <xf numFmtId="0" fontId="11" fillId="6" borderId="0" xfId="2" applyFont="1" applyFill="1" applyAlignment="1">
      <alignment vertical="top"/>
    </xf>
    <xf numFmtId="0" fontId="8" fillId="6" borderId="0" xfId="2" applyFont="1" applyFill="1" applyAlignment="1">
      <alignment vertical="top" wrapText="1"/>
    </xf>
    <xf numFmtId="0" fontId="8" fillId="6" borderId="0" xfId="2" applyFont="1" applyFill="1" applyAlignment="1">
      <alignment vertical="top"/>
    </xf>
    <xf numFmtId="0" fontId="11" fillId="7" borderId="0" xfId="2" applyFont="1" applyFill="1" applyAlignment="1">
      <alignment vertical="top"/>
    </xf>
    <xf numFmtId="0" fontId="11" fillId="7" borderId="0" xfId="2" applyFont="1" applyFill="1" applyAlignment="1">
      <alignment vertical="top" wrapText="1"/>
    </xf>
    <xf numFmtId="0" fontId="8" fillId="7" borderId="0" xfId="2" applyFont="1" applyFill="1" applyAlignment="1">
      <alignment vertical="top" wrapText="1"/>
    </xf>
    <xf numFmtId="0" fontId="11" fillId="7" borderId="0" xfId="2" applyFont="1" applyFill="1"/>
    <xf numFmtId="0" fontId="12" fillId="9" borderId="2" xfId="2" applyFont="1" applyFill="1" applyBorder="1" applyAlignment="1">
      <alignment horizontal="center" vertical="center"/>
    </xf>
    <xf numFmtId="0" fontId="12" fillId="9" borderId="2" xfId="2" applyFont="1" applyFill="1" applyBorder="1" applyAlignment="1">
      <alignment horizontal="center" vertical="center" wrapText="1"/>
    </xf>
    <xf numFmtId="0" fontId="12" fillId="0" borderId="0" xfId="2" applyFont="1"/>
    <xf numFmtId="0" fontId="10" fillId="0" borderId="0" xfId="2" applyFont="1"/>
    <xf numFmtId="0" fontId="20" fillId="0" borderId="0" xfId="2" applyFont="1"/>
    <xf numFmtId="0" fontId="3" fillId="0" borderId="0" xfId="176" applyAlignment="1">
      <alignment horizontal="center"/>
    </xf>
    <xf numFmtId="0" fontId="3" fillId="0" borderId="0" xfId="176"/>
    <xf numFmtId="0" fontId="21" fillId="0" borderId="0" xfId="0" applyFont="1"/>
    <xf numFmtId="0" fontId="8" fillId="0" borderId="0" xfId="0" quotePrefix="1" applyFont="1" applyAlignment="1">
      <alignment vertical="top"/>
    </xf>
    <xf numFmtId="0" fontId="25" fillId="10" borderId="2" xfId="0" applyFont="1" applyFill="1" applyBorder="1" applyAlignment="1">
      <alignment horizontal="center" vertical="center"/>
    </xf>
    <xf numFmtId="0" fontId="25" fillId="10" borderId="15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2" fillId="11" borderId="10" xfId="0" applyFont="1" applyFill="1" applyBorder="1" applyAlignment="1">
      <alignment horizontal="center"/>
    </xf>
    <xf numFmtId="0" fontId="0" fillId="0" borderId="0" xfId="0" applyAlignment="1">
      <alignment horizontal="left" vertical="top"/>
    </xf>
    <xf numFmtId="0" fontId="28" fillId="0" borderId="0" xfId="0" applyFont="1"/>
    <xf numFmtId="0" fontId="26" fillId="12" borderId="0" xfId="0" applyFont="1" applyFill="1" applyAlignment="1">
      <alignment vertical="top"/>
    </xf>
    <xf numFmtId="0" fontId="0" fillId="12" borderId="0" xfId="0" applyFill="1" applyAlignment="1">
      <alignment vertical="top"/>
    </xf>
    <xf numFmtId="0" fontId="0" fillId="12" borderId="0" xfId="0" applyFill="1" applyAlignment="1">
      <alignment vertical="top" wrapText="1"/>
    </xf>
    <xf numFmtId="0" fontId="22" fillId="13" borderId="0" xfId="0" applyFont="1" applyFill="1" applyAlignment="1">
      <alignment vertical="top"/>
    </xf>
    <xf numFmtId="0" fontId="0" fillId="13" borderId="0" xfId="0" applyFill="1" applyAlignment="1">
      <alignment vertical="top"/>
    </xf>
    <xf numFmtId="0" fontId="0" fillId="13" borderId="0" xfId="0" applyFill="1" applyAlignment="1">
      <alignment vertical="top" wrapText="1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6" xfId="0" applyBorder="1" applyAlignment="1">
      <alignment vertical="top" wrapText="1"/>
    </xf>
    <xf numFmtId="0" fontId="0" fillId="0" borderId="16" xfId="0" applyBorder="1" applyAlignment="1">
      <alignment vertical="top"/>
    </xf>
    <xf numFmtId="0" fontId="31" fillId="0" borderId="0" xfId="0" applyFont="1"/>
    <xf numFmtId="0" fontId="26" fillId="3" borderId="10" xfId="0" applyFont="1" applyFill="1" applyBorder="1" applyAlignment="1">
      <alignment horizontal="center"/>
    </xf>
    <xf numFmtId="0" fontId="27" fillId="14" borderId="16" xfId="0" applyFont="1" applyFill="1" applyBorder="1" applyAlignment="1">
      <alignment vertical="top"/>
    </xf>
    <xf numFmtId="0" fontId="0" fillId="14" borderId="17" xfId="0" applyFill="1" applyBorder="1" applyAlignment="1">
      <alignment vertical="top"/>
    </xf>
    <xf numFmtId="0" fontId="0" fillId="14" borderId="18" xfId="0" applyFill="1" applyBorder="1" applyAlignment="1">
      <alignment vertical="top" wrapText="1"/>
    </xf>
    <xf numFmtId="0" fontId="27" fillId="14" borderId="12" xfId="0" applyFont="1" applyFill="1" applyBorder="1" applyAlignment="1">
      <alignment vertical="top"/>
    </xf>
    <xf numFmtId="0" fontId="0" fillId="14" borderId="0" xfId="0" applyFill="1" applyAlignment="1">
      <alignment vertical="top"/>
    </xf>
    <xf numFmtId="0" fontId="0" fillId="14" borderId="13" xfId="0" applyFill="1" applyBorder="1" applyAlignment="1">
      <alignment vertical="top" wrapText="1"/>
    </xf>
    <xf numFmtId="0" fontId="22" fillId="0" borderId="16" xfId="0" applyFont="1" applyBorder="1" applyAlignment="1">
      <alignment vertical="top"/>
    </xf>
    <xf numFmtId="0" fontId="22" fillId="0" borderId="12" xfId="0" applyFont="1" applyBorder="1" applyAlignment="1">
      <alignment vertical="top"/>
    </xf>
    <xf numFmtId="0" fontId="22" fillId="0" borderId="14" xfId="0" applyFont="1" applyBorder="1" applyAlignment="1">
      <alignment vertical="top"/>
    </xf>
    <xf numFmtId="0" fontId="0" fillId="14" borderId="12" xfId="0" applyFill="1" applyBorder="1" applyAlignment="1">
      <alignment vertical="top"/>
    </xf>
    <xf numFmtId="0" fontId="22" fillId="14" borderId="12" xfId="0" applyFont="1" applyFill="1" applyBorder="1" applyAlignment="1">
      <alignment vertical="top"/>
    </xf>
    <xf numFmtId="0" fontId="22" fillId="0" borderId="17" xfId="0" applyFont="1" applyBorder="1" applyAlignment="1">
      <alignment vertical="top"/>
    </xf>
    <xf numFmtId="0" fontId="22" fillId="0" borderId="0" xfId="0" applyFont="1" applyAlignment="1">
      <alignment vertical="top"/>
    </xf>
    <xf numFmtId="0" fontId="22" fillId="0" borderId="8" xfId="0" applyFont="1" applyBorder="1" applyAlignment="1">
      <alignment vertical="top"/>
    </xf>
    <xf numFmtId="0" fontId="22" fillId="14" borderId="0" xfId="0" applyFont="1" applyFill="1" applyAlignment="1">
      <alignment vertical="top"/>
    </xf>
    <xf numFmtId="0" fontId="27" fillId="14" borderId="17" xfId="0" applyFont="1" applyFill="1" applyBorder="1" applyAlignment="1">
      <alignment vertical="top"/>
    </xf>
    <xf numFmtId="0" fontId="27" fillId="14" borderId="0" xfId="0" applyFont="1" applyFill="1" applyAlignment="1">
      <alignment vertical="top"/>
    </xf>
    <xf numFmtId="0" fontId="32" fillId="0" borderId="0" xfId="187" applyFont="1" applyAlignment="1">
      <alignment horizontal="left"/>
    </xf>
    <xf numFmtId="0" fontId="32" fillId="0" borderId="0" xfId="187" applyFont="1"/>
    <xf numFmtId="0" fontId="0" fillId="15" borderId="0" xfId="0" applyFill="1"/>
    <xf numFmtId="0" fontId="22" fillId="0" borderId="0" xfId="0" applyFont="1"/>
    <xf numFmtId="0" fontId="33" fillId="0" borderId="0" xfId="176" applyFont="1"/>
    <xf numFmtId="0" fontId="34" fillId="0" borderId="0" xfId="0" applyFont="1"/>
    <xf numFmtId="0" fontId="35" fillId="0" borderId="0" xfId="176" applyFont="1" applyAlignment="1">
      <alignment horizontal="center"/>
    </xf>
    <xf numFmtId="0" fontId="36" fillId="16" borderId="9" xfId="0" applyFont="1" applyFill="1" applyBorder="1" applyAlignment="1">
      <alignment horizontal="center" vertical="center"/>
    </xf>
    <xf numFmtId="0" fontId="2" fillId="0" borderId="0" xfId="176" applyFont="1" applyAlignment="1">
      <alignment horizontal="center"/>
    </xf>
    <xf numFmtId="0" fontId="8" fillId="17" borderId="0" xfId="2" applyFont="1" applyFill="1" applyAlignment="1">
      <alignment vertical="top"/>
    </xf>
    <xf numFmtId="0" fontId="37" fillId="0" borderId="0" xfId="2" quotePrefix="1" applyFont="1"/>
    <xf numFmtId="0" fontId="8" fillId="0" borderId="0" xfId="0" quotePrefix="1" applyFont="1"/>
    <xf numFmtId="0" fontId="10" fillId="17" borderId="1" xfId="2" applyFont="1" applyFill="1" applyBorder="1" applyAlignment="1">
      <alignment vertical="top"/>
    </xf>
    <xf numFmtId="0" fontId="10" fillId="17" borderId="1" xfId="2" applyFont="1" applyFill="1" applyBorder="1" applyAlignment="1">
      <alignment vertical="top" wrapText="1"/>
    </xf>
    <xf numFmtId="0" fontId="10" fillId="17" borderId="1" xfId="2" applyFont="1" applyFill="1" applyBorder="1" applyAlignment="1">
      <alignment horizontal="left" vertical="top" wrapText="1"/>
    </xf>
    <xf numFmtId="0" fontId="8" fillId="17" borderId="0" xfId="2" applyFont="1" applyFill="1"/>
    <xf numFmtId="0" fontId="10" fillId="17" borderId="0" xfId="2" applyFont="1" applyFill="1"/>
    <xf numFmtId="0" fontId="8" fillId="17" borderId="0" xfId="2" applyFont="1" applyFill="1" applyAlignment="1">
      <alignment vertical="top" wrapText="1"/>
    </xf>
    <xf numFmtId="0" fontId="8" fillId="17" borderId="0" xfId="2" applyFont="1" applyFill="1" applyAlignment="1">
      <alignment horizontal="left" vertical="top"/>
    </xf>
    <xf numFmtId="0" fontId="9" fillId="17" borderId="0" xfId="2" quotePrefix="1" applyFont="1" applyFill="1" applyAlignment="1">
      <alignment vertical="top"/>
    </xf>
    <xf numFmtId="0" fontId="10" fillId="17" borderId="4" xfId="2" applyFont="1" applyFill="1" applyBorder="1" applyAlignment="1">
      <alignment vertical="top"/>
    </xf>
    <xf numFmtId="0" fontId="10" fillId="17" borderId="4" xfId="2" applyFont="1" applyFill="1" applyBorder="1" applyAlignment="1">
      <alignment vertical="top" wrapText="1"/>
    </xf>
    <xf numFmtId="0" fontId="10" fillId="17" borderId="5" xfId="2" applyFont="1" applyFill="1" applyBorder="1" applyAlignment="1">
      <alignment vertical="top"/>
    </xf>
    <xf numFmtId="0" fontId="10" fillId="17" borderId="5" xfId="2" applyFont="1" applyFill="1" applyBorder="1" applyAlignment="1">
      <alignment vertical="top" wrapText="1"/>
    </xf>
    <xf numFmtId="0" fontId="10" fillId="0" borderId="0" xfId="2" applyFont="1" applyAlignment="1">
      <alignment horizontal="left" vertical="top" wrapText="1"/>
    </xf>
    <xf numFmtId="0" fontId="13" fillId="0" borderId="0" xfId="2" applyFont="1" applyAlignment="1">
      <alignment vertical="top" wrapText="1"/>
    </xf>
    <xf numFmtId="0" fontId="9" fillId="0" borderId="0" xfId="0" quotePrefix="1" applyFont="1" applyAlignment="1">
      <alignment vertical="top"/>
    </xf>
    <xf numFmtId="0" fontId="1" fillId="0" borderId="0" xfId="0" applyFont="1"/>
    <xf numFmtId="0" fontId="38" fillId="0" borderId="0" xfId="0" applyFont="1"/>
    <xf numFmtId="0" fontId="1" fillId="0" borderId="0" xfId="0" applyFont="1" applyAlignment="1">
      <alignment vertical="center"/>
    </xf>
    <xf numFmtId="0" fontId="2" fillId="0" borderId="0" xfId="176" applyFont="1"/>
    <xf numFmtId="0" fontId="10" fillId="17" borderId="9" xfId="2" applyFont="1" applyFill="1" applyBorder="1" applyAlignment="1">
      <alignment vertical="top"/>
    </xf>
    <xf numFmtId="0" fontId="10" fillId="17" borderId="9" xfId="2" applyFont="1" applyFill="1" applyBorder="1" applyAlignment="1">
      <alignment vertical="top" wrapText="1"/>
    </xf>
    <xf numFmtId="0" fontId="11" fillId="18" borderId="0" xfId="2" applyFont="1" applyFill="1" applyAlignment="1">
      <alignment vertical="top"/>
    </xf>
    <xf numFmtId="0" fontId="11" fillId="19" borderId="0" xfId="2" applyFont="1" applyFill="1" applyAlignment="1">
      <alignment vertical="top"/>
    </xf>
    <xf numFmtId="0" fontId="3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0" fillId="0" borderId="0" xfId="0" applyFont="1" applyAlignment="1">
      <alignment horizontal="right"/>
    </xf>
    <xf numFmtId="0" fontId="41" fillId="0" borderId="0" xfId="0" applyFont="1" applyAlignment="1">
      <alignment horizontal="right"/>
    </xf>
    <xf numFmtId="0" fontId="39" fillId="0" borderId="0" xfId="0" applyFont="1"/>
    <xf numFmtId="0" fontId="40" fillId="0" borderId="0" xfId="0" applyFont="1"/>
    <xf numFmtId="0" fontId="41" fillId="0" borderId="0" xfId="0" applyFont="1"/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9" fillId="0" borderId="0" xfId="2" applyFont="1" applyAlignment="1">
      <alignment horizontal="left" vertical="top" wrapText="1"/>
    </xf>
    <xf numFmtId="0" fontId="9" fillId="0" borderId="0" xfId="2" applyFont="1" applyAlignment="1">
      <alignment vertical="top" wrapText="1"/>
    </xf>
    <xf numFmtId="0" fontId="19" fillId="0" borderId="0" xfId="2" applyFont="1" applyAlignment="1">
      <alignment horizontal="right"/>
    </xf>
    <xf numFmtId="0" fontId="10" fillId="0" borderId="0" xfId="2" applyFont="1" applyAlignment="1">
      <alignment horizontal="right" vertical="center"/>
    </xf>
    <xf numFmtId="0" fontId="10" fillId="0" borderId="0" xfId="2" applyFont="1" applyAlignment="1">
      <alignment vertical="center"/>
    </xf>
    <xf numFmtId="0" fontId="21" fillId="0" borderId="0" xfId="0" applyFont="1" applyAlignment="1">
      <alignment horizontal="left" vertical="center"/>
    </xf>
    <xf numFmtId="0" fontId="7" fillId="20" borderId="0" xfId="2" applyFont="1" applyFill="1" applyAlignment="1">
      <alignment vertical="top"/>
    </xf>
    <xf numFmtId="0" fontId="7" fillId="20" borderId="0" xfId="2" applyFont="1" applyFill="1" applyAlignment="1">
      <alignment vertical="top" wrapText="1"/>
    </xf>
    <xf numFmtId="0" fontId="7" fillId="0" borderId="0" xfId="2" applyFont="1" applyAlignment="1">
      <alignment vertical="top"/>
    </xf>
    <xf numFmtId="0" fontId="7" fillId="0" borderId="0" xfId="2" applyFont="1" applyAlignment="1">
      <alignment vertical="top" wrapText="1"/>
    </xf>
    <xf numFmtId="0" fontId="10" fillId="20" borderId="0" xfId="2" applyFont="1" applyFill="1" applyAlignment="1">
      <alignment vertical="top" wrapText="1"/>
    </xf>
    <xf numFmtId="0" fontId="10" fillId="0" borderId="20" xfId="2" applyFont="1" applyBorder="1" applyAlignment="1">
      <alignment vertical="top" wrapText="1"/>
    </xf>
    <xf numFmtId="0" fontId="10" fillId="17" borderId="21" xfId="2" applyFont="1" applyFill="1" applyBorder="1" applyAlignment="1">
      <alignment vertical="top" wrapText="1"/>
    </xf>
    <xf numFmtId="0" fontId="10" fillId="17" borderId="22" xfId="2" applyFont="1" applyFill="1" applyBorder="1" applyAlignment="1">
      <alignment vertical="top" wrapText="1"/>
    </xf>
    <xf numFmtId="0" fontId="10" fillId="0" borderId="23" xfId="2" applyFont="1" applyBorder="1" applyAlignment="1">
      <alignment vertical="top" wrapText="1"/>
    </xf>
    <xf numFmtId="0" fontId="8" fillId="0" borderId="19" xfId="2" applyFont="1" applyBorder="1"/>
    <xf numFmtId="0" fontId="39" fillId="21" borderId="0" xfId="0" applyFont="1" applyFill="1" applyAlignment="1">
      <alignment horizontal="right"/>
    </xf>
    <xf numFmtId="0" fontId="7" fillId="2" borderId="11" xfId="2" applyFont="1" applyFill="1" applyBorder="1" applyAlignment="1">
      <alignment horizontal="center"/>
    </xf>
    <xf numFmtId="0" fontId="18" fillId="8" borderId="0" xfId="2" applyFont="1" applyFill="1" applyAlignment="1">
      <alignment horizontal="center" vertical="top"/>
    </xf>
    <xf numFmtId="0" fontId="11" fillId="7" borderId="0" xfId="2" applyFont="1" applyFill="1" applyAlignment="1">
      <alignment horizontal="left" wrapText="1"/>
    </xf>
    <xf numFmtId="0" fontId="8" fillId="0" borderId="8" xfId="2" applyFont="1" applyBorder="1" applyAlignment="1">
      <alignment horizontal="left" vertical="top" wrapText="1"/>
    </xf>
    <xf numFmtId="0" fontId="8" fillId="17" borderId="0" xfId="2" applyFont="1" applyFill="1" applyAlignment="1">
      <alignment horizontal="left" vertical="top" wrapText="1"/>
    </xf>
    <xf numFmtId="0" fontId="30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0" fillId="0" borderId="1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88">
    <cellStyle name="Comma 2" xfId="1" xr:uid="{00000000-0005-0000-0000-000000000000}"/>
    <cellStyle name="Followed Hyperlink" xfId="107" builtinId="9" hidden="1"/>
    <cellStyle name="Followed Hyperlink" xfId="155" builtinId="9" hidden="1"/>
    <cellStyle name="Followed Hyperlink" xfId="141" builtinId="9" hidden="1"/>
    <cellStyle name="Followed Hyperlink" xfId="12" builtinId="9" hidden="1"/>
    <cellStyle name="Followed Hyperlink" xfId="59" builtinId="9" hidden="1"/>
    <cellStyle name="Followed Hyperlink" xfId="34" builtinId="9" hidden="1"/>
    <cellStyle name="Followed Hyperlink" xfId="121" builtinId="9" hidden="1"/>
    <cellStyle name="Followed Hyperlink" xfId="143" builtinId="9" hidden="1"/>
    <cellStyle name="Followed Hyperlink" xfId="153" builtinId="9" hidden="1"/>
    <cellStyle name="Followed Hyperlink" xfId="163" builtinId="9" hidden="1"/>
    <cellStyle name="Followed Hyperlink" xfId="55" builtinId="9" hidden="1"/>
    <cellStyle name="Followed Hyperlink" xfId="180" builtinId="9" hidden="1"/>
    <cellStyle name="Followed Hyperlink" xfId="149" builtinId="9" hidden="1"/>
    <cellStyle name="Followed Hyperlink" xfId="71" builtinId="9" hidden="1"/>
    <cellStyle name="Followed Hyperlink" xfId="16" builtinId="9" hidden="1"/>
    <cellStyle name="Followed Hyperlink" xfId="129" builtinId="9" hidden="1"/>
    <cellStyle name="Followed Hyperlink" xfId="115" builtinId="9" hidden="1"/>
    <cellStyle name="Followed Hyperlink" xfId="175" builtinId="9" hidden="1"/>
    <cellStyle name="Followed Hyperlink" xfId="85" builtinId="9" hidden="1"/>
    <cellStyle name="Followed Hyperlink" xfId="137" builtinId="9" hidden="1"/>
    <cellStyle name="Followed Hyperlink" xfId="111" builtinId="9" hidden="1"/>
    <cellStyle name="Followed Hyperlink" xfId="61" builtinId="9" hidden="1"/>
    <cellStyle name="Followed Hyperlink" xfId="151" builtinId="9" hidden="1"/>
    <cellStyle name="Followed Hyperlink" xfId="40" builtinId="9" hidden="1"/>
    <cellStyle name="Followed Hyperlink" xfId="113" builtinId="9" hidden="1"/>
    <cellStyle name="Followed Hyperlink" xfId="4" builtinId="9" hidden="1"/>
    <cellStyle name="Followed Hyperlink" xfId="91" builtinId="9" hidden="1"/>
    <cellStyle name="Followed Hyperlink" xfId="50" builtinId="9" hidden="1"/>
    <cellStyle name="Followed Hyperlink" xfId="18" builtinId="9" hidden="1"/>
    <cellStyle name="Followed Hyperlink" xfId="6" builtinId="9" hidden="1"/>
    <cellStyle name="Followed Hyperlink" xfId="161" builtinId="9" hidden="1"/>
    <cellStyle name="Followed Hyperlink" xfId="46" builtinId="9" hidden="1"/>
    <cellStyle name="Followed Hyperlink" xfId="135" builtinId="9" hidden="1"/>
    <cellStyle name="Followed Hyperlink" xfId="123" builtinId="9" hidden="1"/>
    <cellStyle name="Followed Hyperlink" xfId="95" builtinId="9" hidden="1"/>
    <cellStyle name="Followed Hyperlink" xfId="81" builtinId="9" hidden="1"/>
    <cellStyle name="Followed Hyperlink" xfId="63" builtinId="9" hidden="1"/>
    <cellStyle name="Followed Hyperlink" xfId="75" builtinId="9" hidden="1"/>
    <cellStyle name="Followed Hyperlink" xfId="52" builtinId="9" hidden="1"/>
    <cellStyle name="Followed Hyperlink" xfId="22" builtinId="9" hidden="1"/>
    <cellStyle name="Followed Hyperlink" xfId="89" builtinId="9" hidden="1"/>
    <cellStyle name="Followed Hyperlink" xfId="105" builtinId="9" hidden="1"/>
    <cellStyle name="Followed Hyperlink" xfId="182" builtinId="9" hidden="1"/>
    <cellStyle name="Followed Hyperlink" xfId="125" builtinId="9" hidden="1"/>
    <cellStyle name="Followed Hyperlink" xfId="133" builtinId="9" hidden="1"/>
    <cellStyle name="Followed Hyperlink" xfId="14" builtinId="9" hidden="1"/>
    <cellStyle name="Followed Hyperlink" xfId="26" builtinId="9" hidden="1"/>
    <cellStyle name="Followed Hyperlink" xfId="171" builtinId="9" hidden="1"/>
    <cellStyle name="Followed Hyperlink" xfId="57" builtinId="9" hidden="1"/>
    <cellStyle name="Followed Hyperlink" xfId="103" builtinId="9" hidden="1"/>
    <cellStyle name="Followed Hyperlink" xfId="69" builtinId="9" hidden="1"/>
    <cellStyle name="Followed Hyperlink" xfId="178" builtinId="9" hidden="1"/>
    <cellStyle name="Followed Hyperlink" xfId="30" builtinId="9" hidden="1"/>
    <cellStyle name="Followed Hyperlink" xfId="20" builtinId="9" hidden="1"/>
    <cellStyle name="Followed Hyperlink" xfId="173" builtinId="9" hidden="1"/>
    <cellStyle name="Followed Hyperlink" xfId="117" builtinId="9" hidden="1"/>
    <cellStyle name="Followed Hyperlink" xfId="8" builtinId="9" hidden="1"/>
    <cellStyle name="Followed Hyperlink" xfId="93" builtinId="9" hidden="1"/>
    <cellStyle name="Followed Hyperlink" xfId="65" builtinId="9" hidden="1"/>
    <cellStyle name="Followed Hyperlink" xfId="42" builtinId="9" hidden="1"/>
    <cellStyle name="Followed Hyperlink" xfId="167" builtinId="9" hidden="1"/>
    <cellStyle name="Followed Hyperlink" xfId="32" builtinId="9" hidden="1"/>
    <cellStyle name="Followed Hyperlink" xfId="97" builtinId="9" hidden="1"/>
    <cellStyle name="Followed Hyperlink" xfId="10" builtinId="9" hidden="1"/>
    <cellStyle name="Followed Hyperlink" xfId="36" builtinId="9" hidden="1"/>
    <cellStyle name="Followed Hyperlink" xfId="99" builtinId="9" hidden="1"/>
    <cellStyle name="Followed Hyperlink" xfId="79" builtinId="9" hidden="1"/>
    <cellStyle name="Followed Hyperlink" xfId="131" builtinId="9" hidden="1"/>
    <cellStyle name="Followed Hyperlink" xfId="24" builtinId="9" hidden="1"/>
    <cellStyle name="Followed Hyperlink" xfId="109" builtinId="9" hidden="1"/>
    <cellStyle name="Followed Hyperlink" xfId="139" builtinId="9" hidden="1"/>
    <cellStyle name="Followed Hyperlink" xfId="169" builtinId="9" hidden="1"/>
    <cellStyle name="Followed Hyperlink" xfId="48" builtinId="9" hidden="1"/>
    <cellStyle name="Followed Hyperlink" xfId="159" builtinId="9" hidden="1"/>
    <cellStyle name="Followed Hyperlink" xfId="87" builtinId="9" hidden="1"/>
    <cellStyle name="Followed Hyperlink" xfId="184" builtinId="9" hidden="1"/>
    <cellStyle name="Followed Hyperlink" xfId="186" builtinId="9" hidden="1"/>
    <cellStyle name="Followed Hyperlink" xfId="147" builtinId="9" hidden="1"/>
    <cellStyle name="Followed Hyperlink" xfId="67" builtinId="9" hidden="1"/>
    <cellStyle name="Followed Hyperlink" xfId="119" builtinId="9" hidden="1"/>
    <cellStyle name="Followed Hyperlink" xfId="145" builtinId="9" hidden="1"/>
    <cellStyle name="Followed Hyperlink" xfId="28" builtinId="9" hidden="1"/>
    <cellStyle name="Followed Hyperlink" xfId="83" builtinId="9" hidden="1"/>
    <cellStyle name="Followed Hyperlink" xfId="44" builtinId="9" hidden="1"/>
    <cellStyle name="Followed Hyperlink" xfId="73" builtinId="9" hidden="1"/>
    <cellStyle name="Followed Hyperlink" xfId="157" builtinId="9" hidden="1"/>
    <cellStyle name="Followed Hyperlink" xfId="127" builtinId="9" hidden="1"/>
    <cellStyle name="Followed Hyperlink" xfId="38" builtinId="9" hidden="1"/>
    <cellStyle name="Followed Hyperlink" xfId="165" builtinId="9" hidden="1"/>
    <cellStyle name="Followed Hyperlink" xfId="77" builtinId="9" hidden="1"/>
    <cellStyle name="Followed Hyperlink" xfId="101" builtinId="9" hidden="1"/>
    <cellStyle name="Hyperlink" xfId="15" builtinId="8" hidden="1"/>
    <cellStyle name="Hyperlink" xfId="152" builtinId="8" hidden="1"/>
    <cellStyle name="Hyperlink" xfId="33" builtinId="8" hidden="1"/>
    <cellStyle name="Hyperlink" xfId="51" builtinId="8" hidden="1"/>
    <cellStyle name="Hyperlink" xfId="156" builtinId="8" hidden="1"/>
    <cellStyle name="Hyperlink" xfId="142" builtinId="8" hidden="1"/>
    <cellStyle name="Hyperlink" xfId="84" builtinId="8" hidden="1"/>
    <cellStyle name="Hyperlink" xfId="112" builtinId="8" hidden="1"/>
    <cellStyle name="Hyperlink" xfId="76" builtinId="8" hidden="1"/>
    <cellStyle name="Hyperlink" xfId="31" builtinId="8" hidden="1"/>
    <cellStyle name="Hyperlink" xfId="126" builtinId="8" hidden="1"/>
    <cellStyle name="Hyperlink" xfId="166" builtinId="8" hidden="1"/>
    <cellStyle name="Hyperlink" xfId="96" builtinId="8" hidden="1"/>
    <cellStyle name="Hyperlink" xfId="92" builtinId="8" hidden="1"/>
    <cellStyle name="Hyperlink" xfId="5" builtinId="8" hidden="1"/>
    <cellStyle name="Hyperlink" xfId="27" builtinId="8" hidden="1"/>
    <cellStyle name="Hyperlink" xfId="134" builtinId="8" hidden="1"/>
    <cellStyle name="Hyperlink" xfId="104" builtinId="8" hidden="1"/>
    <cellStyle name="Hyperlink" xfId="185" builtinId="8" hidden="1"/>
    <cellStyle name="Hyperlink" xfId="120" builtinId="8" hidden="1"/>
    <cellStyle name="Hyperlink" xfId="68" builtinId="8" hidden="1"/>
    <cellStyle name="Hyperlink" xfId="132" builtinId="8" hidden="1"/>
    <cellStyle name="Hyperlink" xfId="43" builtinId="8" hidden="1"/>
    <cellStyle name="Hyperlink" xfId="56" builtinId="8" hidden="1"/>
    <cellStyle name="Hyperlink" xfId="158" builtinId="8" hidden="1"/>
    <cellStyle name="Hyperlink" xfId="9" builtinId="8" hidden="1"/>
    <cellStyle name="Hyperlink" xfId="72" builtinId="8" hidden="1"/>
    <cellStyle name="Hyperlink" xfId="62" builtinId="8" hidden="1"/>
    <cellStyle name="Hyperlink" xfId="172" builtinId="8" hidden="1"/>
    <cellStyle name="Hyperlink" xfId="179" builtinId="8" hidden="1"/>
    <cellStyle name="Hyperlink" xfId="136" builtinId="8" hidden="1"/>
    <cellStyle name="Hyperlink" xfId="39" builtinId="8" hidden="1"/>
    <cellStyle name="Hyperlink" xfId="150" builtinId="8" hidden="1"/>
    <cellStyle name="Hyperlink" xfId="58" builtinId="8" hidden="1"/>
    <cellStyle name="Hyperlink" xfId="108" builtinId="8" hidden="1"/>
    <cellStyle name="Hyperlink" xfId="66" builtinId="8" hidden="1"/>
    <cellStyle name="Hyperlink" xfId="17" builtinId="8" hidden="1"/>
    <cellStyle name="Hyperlink" xfId="102" builtinId="8" hidden="1"/>
    <cellStyle name="Hyperlink" xfId="164" builtinId="8" hidden="1"/>
    <cellStyle name="Hyperlink" xfId="146" builtinId="8" hidden="1"/>
    <cellStyle name="Hyperlink" xfId="90" builtinId="8" hidden="1"/>
    <cellStyle name="Hyperlink" xfId="140" builtinId="8" hidden="1"/>
    <cellStyle name="Hyperlink" xfId="170" builtinId="8" hidden="1"/>
    <cellStyle name="Hyperlink" xfId="106" builtinId="8" hidden="1"/>
    <cellStyle name="Hyperlink" xfId="23" builtinId="8" hidden="1"/>
    <cellStyle name="Hyperlink" xfId="21" builtinId="8" hidden="1"/>
    <cellStyle name="Hyperlink" xfId="130" builtinId="8" hidden="1"/>
    <cellStyle name="Hyperlink" xfId="154" builtinId="8" hidden="1"/>
    <cellStyle name="Hyperlink" xfId="74" builtinId="8" hidden="1"/>
    <cellStyle name="Hyperlink" xfId="25" builtinId="8" hidden="1"/>
    <cellStyle name="Hyperlink" xfId="88" builtinId="8" hidden="1"/>
    <cellStyle name="Hyperlink" xfId="148" builtinId="8" hidden="1"/>
    <cellStyle name="Hyperlink" xfId="114" builtinId="8" hidden="1"/>
    <cellStyle name="Hyperlink" xfId="54" builtinId="8" hidden="1"/>
    <cellStyle name="Hyperlink" xfId="181" builtinId="8" hidden="1"/>
    <cellStyle name="Hyperlink" xfId="128" builtinId="8" hidden="1"/>
    <cellStyle name="Hyperlink" xfId="118" builtinId="8" hidden="1"/>
    <cellStyle name="Hyperlink" xfId="70" builtinId="8" hidden="1"/>
    <cellStyle name="Hyperlink" xfId="37" builtinId="8" hidden="1"/>
    <cellStyle name="Hyperlink" xfId="100" builtinId="8" hidden="1"/>
    <cellStyle name="Hyperlink" xfId="47" builtinId="8" hidden="1"/>
    <cellStyle name="Hyperlink" xfId="116" builtinId="8" hidden="1"/>
    <cellStyle name="Hyperlink" xfId="94" builtinId="8" hidden="1"/>
    <cellStyle name="Hyperlink" xfId="122" builtinId="8" hidden="1"/>
    <cellStyle name="Hyperlink" xfId="11" builtinId="8" hidden="1"/>
    <cellStyle name="Hyperlink" xfId="80" builtinId="8" hidden="1"/>
    <cellStyle name="Hyperlink" xfId="45" builtinId="8" hidden="1"/>
    <cellStyle name="Hyperlink" xfId="3" builtinId="8" hidden="1"/>
    <cellStyle name="Hyperlink" xfId="86" builtinId="8" hidden="1"/>
    <cellStyle name="Hyperlink" xfId="64" builtinId="8" hidden="1"/>
    <cellStyle name="Hyperlink" xfId="177" builtinId="8" hidden="1"/>
    <cellStyle name="Hyperlink" xfId="78" builtinId="8" hidden="1"/>
    <cellStyle name="Hyperlink" xfId="124" builtinId="8" hidden="1"/>
    <cellStyle name="Hyperlink" xfId="144" builtinId="8" hidden="1"/>
    <cellStyle name="Hyperlink" xfId="160" builtinId="8" hidden="1"/>
    <cellStyle name="Hyperlink" xfId="29" builtinId="8" hidden="1"/>
    <cellStyle name="Hyperlink" xfId="60" builtinId="8" hidden="1"/>
    <cellStyle name="Hyperlink" xfId="98" builtinId="8" hidden="1"/>
    <cellStyle name="Hyperlink" xfId="183" builtinId="8" hidden="1"/>
    <cellStyle name="Hyperlink" xfId="168" builtinId="8" hidden="1"/>
    <cellStyle name="Hyperlink" xfId="35" builtinId="8" hidden="1"/>
    <cellStyle name="Hyperlink" xfId="13" builtinId="8" hidden="1"/>
    <cellStyle name="Hyperlink" xfId="7" builtinId="8" hidden="1"/>
    <cellStyle name="Hyperlink" xfId="82" builtinId="8" hidden="1"/>
    <cellStyle name="Hyperlink" xfId="41" builtinId="8" hidden="1"/>
    <cellStyle name="Hyperlink" xfId="138" builtinId="8" hidden="1"/>
    <cellStyle name="Hyperlink" xfId="19" builtinId="8" hidden="1"/>
    <cellStyle name="Hyperlink" xfId="162" builtinId="8" hidden="1"/>
    <cellStyle name="Hyperlink" xfId="110" builtinId="8" hidden="1"/>
    <cellStyle name="Hyperlink" xfId="49" builtinId="8" hidden="1"/>
    <cellStyle name="Hyperlink" xfId="174" builtinId="8" hidden="1"/>
    <cellStyle name="Hyperlink" xfId="187" builtinId="8"/>
    <cellStyle name="Normal" xfId="0" builtinId="0" customBuiltin="1"/>
    <cellStyle name="Normal 2" xfId="2" xr:uid="{00000000-0005-0000-0000-0000B9000000}"/>
    <cellStyle name="Normal 3" xfId="53" xr:uid="{00000000-0005-0000-0000-0000BA000000}"/>
    <cellStyle name="Normal 4" xfId="176" xr:uid="{00000000-0005-0000-0000-0000BB000000}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38C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facebook.com/PeterboroughRegionalScienceFair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hyperlink" Target="https://twitter.com/ptboScienceFai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2289461</xdr:colOff>
      <xdr:row>1</xdr:row>
      <xdr:rowOff>2278</xdr:rowOff>
    </xdr:from>
    <xdr:to>
      <xdr:col>1</xdr:col>
      <xdr:colOff>3644900</xdr:colOff>
      <xdr:row>4</xdr:row>
      <xdr:rowOff>2724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6161" y="205478"/>
          <a:ext cx="1355439" cy="1499046"/>
        </a:xfrm>
        <a:prstGeom prst="rect">
          <a:avLst/>
        </a:prstGeom>
      </xdr:spPr>
    </xdr:pic>
    <xdr:clientData/>
  </xdr:twoCellAnchor>
  <xdr:twoCellAnchor editAs="oneCell">
    <xdr:from>
      <xdr:col>4</xdr:col>
      <xdr:colOff>1206500</xdr:colOff>
      <xdr:row>4</xdr:row>
      <xdr:rowOff>85140</xdr:rowOff>
    </xdr:from>
    <xdr:to>
      <xdr:col>4</xdr:col>
      <xdr:colOff>2519699</xdr:colOff>
      <xdr:row>6</xdr:row>
      <xdr:rowOff>130200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12300" y="1786940"/>
          <a:ext cx="1313199" cy="476860"/>
        </a:xfrm>
        <a:prstGeom prst="rect">
          <a:avLst/>
        </a:prstGeom>
      </xdr:spPr>
    </xdr:pic>
    <xdr:clientData/>
  </xdr:twoCellAnchor>
  <xdr:twoCellAnchor editAs="oneCell">
    <xdr:from>
      <xdr:col>5</xdr:col>
      <xdr:colOff>114300</xdr:colOff>
      <xdr:row>4</xdr:row>
      <xdr:rowOff>53582</xdr:rowOff>
    </xdr:from>
    <xdr:to>
      <xdr:col>5</xdr:col>
      <xdr:colOff>1473200</xdr:colOff>
      <xdr:row>6</xdr:row>
      <xdr:rowOff>119519</xdr:rowOff>
    </xdr:to>
    <xdr:pic>
      <xdr:nvPicPr>
        <xdr:cNvPr id="4" name="Picture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899900" y="1755382"/>
          <a:ext cx="1358900" cy="4977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peterboroughsciencefair@trentu.ca" TargetMode="External"/><Relationship Id="rId1" Type="http://schemas.openxmlformats.org/officeDocument/2006/relationships/hyperlink" Target="http://www.peterboroughsciencefai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49"/>
  <sheetViews>
    <sheetView zoomScale="75" zoomScaleNormal="75" workbookViewId="0">
      <pane xSplit="4" ySplit="1" topLeftCell="E2" activePane="bottomRight" state="frozen"/>
      <selection pane="bottomRight" activeCell="F9" sqref="F9"/>
      <selection pane="bottomLeft" activeCell="A2" sqref="A2"/>
      <selection pane="topRight" activeCell="E1" sqref="E1"/>
    </sheetView>
  </sheetViews>
  <sheetFormatPr defaultColWidth="8.6640625" defaultRowHeight="15"/>
  <cols>
    <col min="1" max="1" width="12.109375" style="43" customWidth="1"/>
    <col min="2" max="2" width="6.88671875" style="44" customWidth="1"/>
    <col min="3" max="3" width="19.33203125" style="44" bestFit="1" customWidth="1"/>
    <col min="4" max="4" width="18.88671875" style="44" customWidth="1"/>
    <col min="5" max="5" width="28.44140625" style="44" customWidth="1"/>
    <col min="6" max="6" width="39.33203125" style="44" bestFit="1" customWidth="1"/>
    <col min="7" max="7" width="10.44140625" style="44" bestFit="1" customWidth="1"/>
    <col min="8" max="8" width="29.88671875" style="43" bestFit="1" customWidth="1"/>
    <col min="9" max="9" width="9" style="43" bestFit="1" customWidth="1"/>
    <col min="10" max="10" width="9.88671875" style="44" customWidth="1"/>
    <col min="11" max="11" width="6.77734375" style="44" bestFit="1" customWidth="1"/>
    <col min="12" max="12" width="8.88671875" style="44" bestFit="1" customWidth="1"/>
    <col min="13" max="13" width="11.33203125" style="44" bestFit="1" customWidth="1"/>
    <col min="14" max="14" width="11.44140625" style="44" bestFit="1" customWidth="1"/>
    <col min="15" max="15" width="9.77734375" style="44" bestFit="1" customWidth="1"/>
    <col min="16" max="16" width="8.44140625" style="44" customWidth="1"/>
    <col min="17" max="17" width="4" style="44" bestFit="1" customWidth="1"/>
    <col min="18" max="18" width="70.6640625" style="44" bestFit="1" customWidth="1"/>
    <col min="19" max="20" width="7.6640625" style="44" customWidth="1"/>
    <col min="21" max="16384" width="8.6640625" style="44"/>
  </cols>
  <sheetData>
    <row r="1" spans="1:18" customFormat="1">
      <c r="A1" s="94" t="s">
        <v>0</v>
      </c>
      <c r="B1" t="s">
        <v>1</v>
      </c>
      <c r="C1" s="94" t="s">
        <v>2</v>
      </c>
      <c r="D1" s="94" t="s">
        <v>3</v>
      </c>
      <c r="E1" s="94" t="s">
        <v>4</v>
      </c>
      <c r="F1" s="95" t="s">
        <v>5</v>
      </c>
      <c r="G1" s="94" t="s">
        <v>6</v>
      </c>
      <c r="H1" s="94" t="s">
        <v>7</v>
      </c>
      <c r="I1" s="94" t="s">
        <v>8</v>
      </c>
      <c r="J1" s="94" t="s">
        <v>9</v>
      </c>
      <c r="K1" s="94" t="s">
        <v>10</v>
      </c>
      <c r="L1" s="94" t="s">
        <v>11</v>
      </c>
      <c r="M1" s="94" t="s">
        <v>12</v>
      </c>
      <c r="N1" s="94" t="s">
        <v>13</v>
      </c>
      <c r="O1" s="94" t="s">
        <v>14</v>
      </c>
    </row>
    <row r="2" spans="1:18" ht="18">
      <c r="A2" s="147">
        <v>1116</v>
      </c>
      <c r="B2" s="93"/>
      <c r="C2" s="92" t="s">
        <v>15</v>
      </c>
      <c r="D2" s="92" t="s">
        <v>16</v>
      </c>
      <c r="E2" s="126" t="s">
        <v>17</v>
      </c>
      <c r="F2" t="s">
        <v>18</v>
      </c>
      <c r="G2" s="126" t="s">
        <v>19</v>
      </c>
      <c r="H2" s="126" t="s">
        <v>20</v>
      </c>
      <c r="I2" s="126" t="s">
        <v>21</v>
      </c>
      <c r="J2" s="44" t="s">
        <v>22</v>
      </c>
      <c r="L2" s="44" t="s">
        <v>22</v>
      </c>
    </row>
    <row r="3" spans="1:18" ht="18">
      <c r="A3" s="122">
        <v>1126</v>
      </c>
      <c r="B3" s="93"/>
      <c r="C3" s="92" t="s">
        <v>23</v>
      </c>
      <c r="D3" s="92" t="s">
        <v>16</v>
      </c>
      <c r="E3" s="126" t="s">
        <v>24</v>
      </c>
      <c r="F3" t="s">
        <v>18</v>
      </c>
      <c r="G3" s="126" t="s">
        <v>19</v>
      </c>
      <c r="H3" s="126" t="s">
        <v>20</v>
      </c>
      <c r="I3" s="126" t="s">
        <v>25</v>
      </c>
      <c r="J3" s="44">
        <v>4</v>
      </c>
      <c r="L3" s="44" t="s">
        <v>22</v>
      </c>
      <c r="R3" s="91" t="s">
        <v>26</v>
      </c>
    </row>
    <row r="4" spans="1:18" ht="18">
      <c r="A4" s="122">
        <v>1130</v>
      </c>
      <c r="B4" s="93"/>
      <c r="C4" s="92" t="s">
        <v>27</v>
      </c>
      <c r="D4" s="92" t="s">
        <v>16</v>
      </c>
      <c r="E4" s="126" t="s">
        <v>28</v>
      </c>
      <c r="F4" t="s">
        <v>18</v>
      </c>
      <c r="G4" s="126" t="s">
        <v>19</v>
      </c>
      <c r="H4" s="126" t="s">
        <v>20</v>
      </c>
      <c r="I4" s="126" t="s">
        <v>25</v>
      </c>
      <c r="J4" s="44">
        <v>4</v>
      </c>
      <c r="L4" s="44" t="s">
        <v>22</v>
      </c>
      <c r="R4" s="117" t="s">
        <v>29</v>
      </c>
    </row>
    <row r="5" spans="1:18" ht="18">
      <c r="A5" s="147">
        <v>2305</v>
      </c>
      <c r="B5" s="93"/>
      <c r="C5" s="92" t="s">
        <v>30</v>
      </c>
      <c r="D5" s="92" t="s">
        <v>16</v>
      </c>
      <c r="E5" s="126" t="s">
        <v>31</v>
      </c>
      <c r="F5" t="s">
        <v>32</v>
      </c>
      <c r="G5" s="126" t="s">
        <v>33</v>
      </c>
      <c r="H5" s="126" t="s">
        <v>34</v>
      </c>
      <c r="I5" s="126" t="s">
        <v>35</v>
      </c>
      <c r="J5" s="44" t="s">
        <v>22</v>
      </c>
      <c r="L5" s="44" t="s">
        <v>22</v>
      </c>
      <c r="R5" s="117" t="s">
        <v>36</v>
      </c>
    </row>
    <row r="6" spans="1:18" ht="18">
      <c r="A6" s="147">
        <v>2307</v>
      </c>
      <c r="B6" s="93"/>
      <c r="C6" s="92" t="s">
        <v>37</v>
      </c>
      <c r="D6" s="92" t="s">
        <v>16</v>
      </c>
      <c r="E6" s="126" t="s">
        <v>38</v>
      </c>
      <c r="F6" t="s">
        <v>39</v>
      </c>
      <c r="G6" s="126" t="s">
        <v>33</v>
      </c>
      <c r="H6" s="126" t="s">
        <v>34</v>
      </c>
      <c r="I6" s="126" t="s">
        <v>35</v>
      </c>
      <c r="J6" s="44" t="s">
        <v>22</v>
      </c>
      <c r="L6" s="44" t="s">
        <v>22</v>
      </c>
      <c r="R6" s="117" t="s">
        <v>40</v>
      </c>
    </row>
    <row r="7" spans="1:18" ht="18">
      <c r="A7" s="122">
        <v>4402</v>
      </c>
      <c r="B7" s="93"/>
      <c r="C7" s="92" t="s">
        <v>41</v>
      </c>
      <c r="D7" s="92" t="s">
        <v>16</v>
      </c>
      <c r="E7" s="126" t="s">
        <v>42</v>
      </c>
      <c r="F7" t="s">
        <v>43</v>
      </c>
      <c r="G7" s="126" t="s">
        <v>44</v>
      </c>
      <c r="H7" s="126" t="s">
        <v>45</v>
      </c>
      <c r="I7" s="126" t="s">
        <v>46</v>
      </c>
      <c r="J7" s="44">
        <v>18</v>
      </c>
      <c r="L7" s="44" t="s">
        <v>22</v>
      </c>
      <c r="R7" s="117" t="s">
        <v>47</v>
      </c>
    </row>
    <row r="8" spans="1:18" ht="18">
      <c r="A8" s="147">
        <v>4511</v>
      </c>
      <c r="B8" s="93"/>
      <c r="C8" s="92" t="s">
        <v>48</v>
      </c>
      <c r="D8" s="92" t="s">
        <v>16</v>
      </c>
      <c r="E8" s="126" t="s">
        <v>49</v>
      </c>
      <c r="F8" t="s">
        <v>50</v>
      </c>
      <c r="G8" s="126" t="s">
        <v>44</v>
      </c>
      <c r="H8" s="126" t="s">
        <v>51</v>
      </c>
      <c r="I8" s="126" t="s">
        <v>46</v>
      </c>
      <c r="J8" s="44" t="s">
        <v>22</v>
      </c>
      <c r="L8" s="44" t="s">
        <v>22</v>
      </c>
    </row>
    <row r="9" spans="1:18" ht="18">
      <c r="A9" s="122">
        <v>2322</v>
      </c>
      <c r="B9" s="93"/>
      <c r="C9" s="92" t="s">
        <v>52</v>
      </c>
      <c r="D9" s="92" t="s">
        <v>16</v>
      </c>
      <c r="E9" s="126" t="s">
        <v>53</v>
      </c>
      <c r="F9" t="s">
        <v>54</v>
      </c>
      <c r="G9" s="126" t="s">
        <v>33</v>
      </c>
      <c r="H9" s="126" t="s">
        <v>34</v>
      </c>
      <c r="I9" s="126" t="s">
        <v>35</v>
      </c>
      <c r="J9" s="44">
        <v>10</v>
      </c>
      <c r="L9" s="44">
        <v>94</v>
      </c>
    </row>
    <row r="10" spans="1:18" ht="18">
      <c r="A10" s="122">
        <v>2323</v>
      </c>
      <c r="B10" s="93"/>
      <c r="C10" s="92" t="s">
        <v>55</v>
      </c>
      <c r="D10" s="92" t="s">
        <v>16</v>
      </c>
      <c r="E10" t="s">
        <v>56</v>
      </c>
      <c r="F10" t="s">
        <v>57</v>
      </c>
      <c r="G10" s="126" t="s">
        <v>33</v>
      </c>
      <c r="H10" s="126" t="s">
        <v>34</v>
      </c>
      <c r="I10" s="126" t="s">
        <v>35</v>
      </c>
      <c r="J10" s="44">
        <v>10</v>
      </c>
      <c r="L10" s="44">
        <v>94</v>
      </c>
      <c r="Q10" s="21"/>
      <c r="R10" s="22" t="s">
        <v>58</v>
      </c>
    </row>
    <row r="11" spans="1:18" ht="18">
      <c r="A11" s="122">
        <v>4510</v>
      </c>
      <c r="B11" s="93"/>
      <c r="C11" s="92" t="s">
        <v>59</v>
      </c>
      <c r="D11" s="92" t="s">
        <v>16</v>
      </c>
      <c r="E11" s="126" t="s">
        <v>60</v>
      </c>
      <c r="F11" t="s">
        <v>61</v>
      </c>
      <c r="G11" s="126" t="s">
        <v>44</v>
      </c>
      <c r="H11" s="126" t="s">
        <v>51</v>
      </c>
      <c r="I11" s="126" t="s">
        <v>46</v>
      </c>
      <c r="J11" s="44">
        <v>20</v>
      </c>
      <c r="L11" s="44">
        <v>92</v>
      </c>
      <c r="Q11" s="21">
        <v>15</v>
      </c>
      <c r="R11" s="21" t="s">
        <v>62</v>
      </c>
    </row>
    <row r="12" spans="1:18" ht="18">
      <c r="A12" s="122">
        <v>2319</v>
      </c>
      <c r="B12" s="93"/>
      <c r="C12" s="92" t="s">
        <v>63</v>
      </c>
      <c r="D12" s="92" t="s">
        <v>16</v>
      </c>
      <c r="E12" s="126" t="s">
        <v>64</v>
      </c>
      <c r="F12" t="s">
        <v>18</v>
      </c>
      <c r="G12" s="126" t="s">
        <v>33</v>
      </c>
      <c r="H12" s="126" t="s">
        <v>34</v>
      </c>
      <c r="I12" s="126" t="s">
        <v>35</v>
      </c>
      <c r="J12" s="44">
        <v>10</v>
      </c>
      <c r="L12" s="44">
        <v>89</v>
      </c>
      <c r="Q12" s="21">
        <v>72</v>
      </c>
      <c r="R12" s="21" t="s">
        <v>65</v>
      </c>
    </row>
    <row r="13" spans="1:18" ht="18">
      <c r="A13" s="122">
        <v>2321</v>
      </c>
      <c r="B13" s="93"/>
      <c r="C13" s="92" t="s">
        <v>66</v>
      </c>
      <c r="D13" s="92" t="s">
        <v>16</v>
      </c>
      <c r="E13" s="126" t="s">
        <v>67</v>
      </c>
      <c r="F13" t="s">
        <v>18</v>
      </c>
      <c r="G13" s="126" t="s">
        <v>33</v>
      </c>
      <c r="H13" s="126" t="s">
        <v>34</v>
      </c>
      <c r="I13" s="126" t="s">
        <v>35</v>
      </c>
      <c r="J13" s="44">
        <v>10</v>
      </c>
      <c r="L13" s="44">
        <v>87</v>
      </c>
      <c r="Q13" s="21">
        <v>57</v>
      </c>
      <c r="R13" s="21" t="s">
        <v>68</v>
      </c>
    </row>
    <row r="14" spans="1:18" ht="18">
      <c r="A14" s="122">
        <v>2317</v>
      </c>
      <c r="B14" s="93"/>
      <c r="C14" s="92" t="s">
        <v>69</v>
      </c>
      <c r="D14" s="92" t="s">
        <v>16</v>
      </c>
      <c r="E14" s="126" t="s">
        <v>70</v>
      </c>
      <c r="F14" t="s">
        <v>18</v>
      </c>
      <c r="G14" s="126" t="s">
        <v>33</v>
      </c>
      <c r="H14" s="126" t="s">
        <v>34</v>
      </c>
      <c r="I14" s="126" t="s">
        <v>35</v>
      </c>
      <c r="J14" s="44">
        <v>10</v>
      </c>
      <c r="L14" s="44">
        <v>86</v>
      </c>
      <c r="Q14" s="21">
        <v>25</v>
      </c>
      <c r="R14" s="21" t="s">
        <v>71</v>
      </c>
    </row>
    <row r="15" spans="1:18" ht="18">
      <c r="A15" s="122">
        <v>2318</v>
      </c>
      <c r="B15" s="93"/>
      <c r="C15" s="92" t="s">
        <v>72</v>
      </c>
      <c r="D15" s="92" t="s">
        <v>73</v>
      </c>
      <c r="E15" s="126" t="s">
        <v>74</v>
      </c>
      <c r="F15" t="s">
        <v>32</v>
      </c>
      <c r="G15" s="126" t="s">
        <v>33</v>
      </c>
      <c r="H15" t="s">
        <v>34</v>
      </c>
      <c r="I15" s="126" t="s">
        <v>35</v>
      </c>
      <c r="J15" s="44">
        <v>10</v>
      </c>
      <c r="L15" s="44">
        <v>86</v>
      </c>
      <c r="Q15" s="21">
        <v>1</v>
      </c>
      <c r="R15" s="21" t="s">
        <v>75</v>
      </c>
    </row>
    <row r="16" spans="1:18" ht="18">
      <c r="A16" s="122">
        <v>3502</v>
      </c>
      <c r="B16" s="93"/>
      <c r="C16" s="92" t="s">
        <v>76</v>
      </c>
      <c r="D16" s="92" t="s">
        <v>16</v>
      </c>
      <c r="E16" s="126" t="s">
        <v>77</v>
      </c>
      <c r="F16" t="s">
        <v>50</v>
      </c>
      <c r="G16" s="126" t="s">
        <v>78</v>
      </c>
      <c r="H16" s="126" t="s">
        <v>51</v>
      </c>
      <c r="I16" s="126" t="s">
        <v>79</v>
      </c>
      <c r="J16" s="44">
        <v>13</v>
      </c>
      <c r="L16" s="44">
        <v>85</v>
      </c>
      <c r="Q16" s="21">
        <f>SUM(Q11:Q15)</f>
        <v>170</v>
      </c>
      <c r="R16" s="22" t="s">
        <v>80</v>
      </c>
    </row>
    <row r="17" spans="1:12" ht="18">
      <c r="A17" s="122">
        <v>2320</v>
      </c>
      <c r="B17" s="93"/>
      <c r="C17" s="92" t="s">
        <v>81</v>
      </c>
      <c r="D17" s="92" t="s">
        <v>16</v>
      </c>
      <c r="E17" s="126" t="s">
        <v>82</v>
      </c>
      <c r="F17" t="s">
        <v>54</v>
      </c>
      <c r="G17" s="126" t="s">
        <v>33</v>
      </c>
      <c r="H17" s="126" t="s">
        <v>34</v>
      </c>
      <c r="I17" s="126" t="s">
        <v>35</v>
      </c>
      <c r="J17" s="44">
        <v>10</v>
      </c>
      <c r="L17" s="44">
        <v>83</v>
      </c>
    </row>
    <row r="18" spans="1:12" ht="18">
      <c r="A18" s="122">
        <v>2324</v>
      </c>
      <c r="B18" s="93"/>
      <c r="C18" s="92" t="s">
        <v>83</v>
      </c>
      <c r="D18" s="92" t="s">
        <v>16</v>
      </c>
      <c r="E18" s="126" t="s">
        <v>84</v>
      </c>
      <c r="F18" t="s">
        <v>18</v>
      </c>
      <c r="G18" s="126" t="s">
        <v>33</v>
      </c>
      <c r="H18" s="126" t="s">
        <v>34</v>
      </c>
      <c r="I18" s="126" t="s">
        <v>35</v>
      </c>
      <c r="J18" s="44">
        <v>10</v>
      </c>
      <c r="L18" s="44">
        <v>82</v>
      </c>
    </row>
    <row r="19" spans="1:12" ht="18">
      <c r="A19" s="122">
        <v>3504</v>
      </c>
      <c r="B19" s="93"/>
      <c r="C19" s="92" t="s">
        <v>85</v>
      </c>
      <c r="D19" s="92" t="s">
        <v>16</v>
      </c>
      <c r="E19" s="126" t="s">
        <v>86</v>
      </c>
      <c r="F19" t="s">
        <v>87</v>
      </c>
      <c r="G19" s="126" t="s">
        <v>78</v>
      </c>
      <c r="H19" s="126" t="s">
        <v>51</v>
      </c>
      <c r="I19" s="126" t="s">
        <v>79</v>
      </c>
      <c r="J19" s="44">
        <v>13</v>
      </c>
      <c r="L19" s="44">
        <v>82</v>
      </c>
    </row>
    <row r="20" spans="1:12" ht="18">
      <c r="A20" s="122">
        <v>2203</v>
      </c>
      <c r="B20" s="93"/>
      <c r="C20" s="92" t="s">
        <v>88</v>
      </c>
      <c r="D20" s="92" t="s">
        <v>16</v>
      </c>
      <c r="E20" s="126" t="s">
        <v>89</v>
      </c>
      <c r="F20" t="s">
        <v>90</v>
      </c>
      <c r="G20" s="126" t="s">
        <v>33</v>
      </c>
      <c r="H20" s="126" t="s">
        <v>91</v>
      </c>
      <c r="I20" s="126" t="s">
        <v>92</v>
      </c>
      <c r="J20" s="44">
        <v>5</v>
      </c>
      <c r="L20" s="44">
        <v>80</v>
      </c>
    </row>
    <row r="21" spans="1:12" ht="18">
      <c r="A21" s="122">
        <v>3506</v>
      </c>
      <c r="B21" s="93"/>
      <c r="C21" s="92" t="s">
        <v>93</v>
      </c>
      <c r="D21" s="92" t="s">
        <v>94</v>
      </c>
      <c r="E21" s="126" t="s">
        <v>95</v>
      </c>
      <c r="F21" t="s">
        <v>96</v>
      </c>
      <c r="G21" s="126" t="s">
        <v>78</v>
      </c>
      <c r="H21" s="126" t="s">
        <v>51</v>
      </c>
      <c r="I21" s="126" t="s">
        <v>79</v>
      </c>
      <c r="J21" s="44">
        <v>13</v>
      </c>
      <c r="L21" s="44">
        <v>80</v>
      </c>
    </row>
    <row r="22" spans="1:12" ht="18">
      <c r="A22" s="122">
        <v>3507</v>
      </c>
      <c r="B22" s="93"/>
      <c r="C22" s="92" t="s">
        <v>97</v>
      </c>
      <c r="D22" s="92" t="s">
        <v>16</v>
      </c>
      <c r="E22" s="126" t="s">
        <v>98</v>
      </c>
      <c r="F22" t="s">
        <v>96</v>
      </c>
      <c r="G22" s="126" t="s">
        <v>78</v>
      </c>
      <c r="H22" s="126" t="s">
        <v>51</v>
      </c>
      <c r="I22" s="126" t="s">
        <v>79</v>
      </c>
      <c r="J22" s="44">
        <v>13</v>
      </c>
      <c r="L22" s="44">
        <v>80</v>
      </c>
    </row>
    <row r="23" spans="1:12" ht="18">
      <c r="A23" s="122">
        <v>3405</v>
      </c>
      <c r="B23" s="93"/>
      <c r="C23" s="92" t="s">
        <v>99</v>
      </c>
      <c r="D23" s="92" t="s">
        <v>16</v>
      </c>
      <c r="E23" s="126" t="s">
        <v>100</v>
      </c>
      <c r="F23" t="s">
        <v>50</v>
      </c>
      <c r="G23" s="126" t="s">
        <v>78</v>
      </c>
      <c r="H23" s="126" t="s">
        <v>45</v>
      </c>
      <c r="I23" s="126" t="s">
        <v>101</v>
      </c>
      <c r="J23" s="44">
        <v>11</v>
      </c>
      <c r="L23" s="44">
        <v>78</v>
      </c>
    </row>
    <row r="24" spans="1:12" ht="18">
      <c r="A24" s="122">
        <v>5601</v>
      </c>
      <c r="B24" s="93"/>
      <c r="C24" s="92" t="s">
        <v>102</v>
      </c>
      <c r="D24" s="92" t="s">
        <v>103</v>
      </c>
      <c r="E24" s="126" t="s">
        <v>104</v>
      </c>
      <c r="F24" t="s">
        <v>105</v>
      </c>
      <c r="G24" s="126" t="s">
        <v>106</v>
      </c>
      <c r="H24" s="126" t="s">
        <v>107</v>
      </c>
      <c r="I24" s="126" t="s">
        <v>108</v>
      </c>
      <c r="J24" s="44">
        <v>15</v>
      </c>
      <c r="L24" s="44">
        <v>77</v>
      </c>
    </row>
    <row r="25" spans="1:12" ht="18">
      <c r="A25" s="122">
        <v>5701</v>
      </c>
      <c r="B25" s="93"/>
      <c r="C25" s="92" t="s">
        <v>109</v>
      </c>
      <c r="D25" s="92" t="s">
        <v>16</v>
      </c>
      <c r="E25" s="126" t="s">
        <v>110</v>
      </c>
      <c r="F25" t="s">
        <v>111</v>
      </c>
      <c r="G25" s="126" t="s">
        <v>106</v>
      </c>
      <c r="H25" s="126" t="s">
        <v>112</v>
      </c>
      <c r="I25" s="126" t="s">
        <v>108</v>
      </c>
      <c r="J25" s="44">
        <v>16</v>
      </c>
      <c r="L25" s="44">
        <v>77</v>
      </c>
    </row>
    <row r="26" spans="1:12" ht="18">
      <c r="A26" s="122">
        <v>3406</v>
      </c>
      <c r="B26" s="93"/>
      <c r="C26" s="92" t="s">
        <v>113</v>
      </c>
      <c r="D26" s="92" t="s">
        <v>16</v>
      </c>
      <c r="E26" s="126" t="s">
        <v>114</v>
      </c>
      <c r="F26" s="126" t="s">
        <v>50</v>
      </c>
      <c r="G26" s="126" t="s">
        <v>78</v>
      </c>
      <c r="H26" s="126" t="s">
        <v>45</v>
      </c>
      <c r="I26" s="126" t="s">
        <v>101</v>
      </c>
      <c r="J26" s="44">
        <v>11</v>
      </c>
      <c r="L26" s="44">
        <v>76</v>
      </c>
    </row>
    <row r="27" spans="1:12" ht="18">
      <c r="A27" s="122">
        <v>5501</v>
      </c>
      <c r="B27" s="93"/>
      <c r="C27" s="92" t="s">
        <v>115</v>
      </c>
      <c r="D27" s="92" t="s">
        <v>116</v>
      </c>
      <c r="E27" s="126" t="s">
        <v>117</v>
      </c>
      <c r="F27" t="s">
        <v>118</v>
      </c>
      <c r="G27" s="126" t="s">
        <v>106</v>
      </c>
      <c r="H27" s="126" t="s">
        <v>51</v>
      </c>
      <c r="I27" s="126" t="s">
        <v>46</v>
      </c>
      <c r="J27" s="44">
        <v>20</v>
      </c>
      <c r="L27" s="44">
        <v>76</v>
      </c>
    </row>
    <row r="28" spans="1:12" ht="18">
      <c r="A28" s="122">
        <v>5503</v>
      </c>
      <c r="B28" s="93"/>
      <c r="C28" s="92" t="s">
        <v>119</v>
      </c>
      <c r="D28" s="92" t="s">
        <v>120</v>
      </c>
      <c r="E28" s="126" t="s">
        <v>121</v>
      </c>
      <c r="F28" t="s">
        <v>118</v>
      </c>
      <c r="G28" s="126" t="s">
        <v>106</v>
      </c>
      <c r="H28" s="126" t="s">
        <v>51</v>
      </c>
      <c r="I28" s="126" t="s">
        <v>46</v>
      </c>
      <c r="J28" s="44">
        <v>20</v>
      </c>
      <c r="L28" s="44">
        <v>76</v>
      </c>
    </row>
    <row r="29" spans="1:12" ht="18">
      <c r="A29" s="122">
        <v>2210</v>
      </c>
      <c r="B29" s="93"/>
      <c r="C29" s="92" t="s">
        <v>122</v>
      </c>
      <c r="D29" s="92" t="s">
        <v>16</v>
      </c>
      <c r="E29" s="126" t="s">
        <v>123</v>
      </c>
      <c r="F29" t="s">
        <v>124</v>
      </c>
      <c r="G29" s="126" t="s">
        <v>33</v>
      </c>
      <c r="H29" s="126" t="s">
        <v>91</v>
      </c>
      <c r="I29" s="126" t="s">
        <v>92</v>
      </c>
      <c r="J29" s="44">
        <v>6</v>
      </c>
      <c r="L29" s="44">
        <v>75</v>
      </c>
    </row>
    <row r="30" spans="1:12" ht="18">
      <c r="A30" s="122">
        <v>2306</v>
      </c>
      <c r="B30" s="93"/>
      <c r="C30" s="92" t="s">
        <v>125</v>
      </c>
      <c r="D30" s="92" t="s">
        <v>126</v>
      </c>
      <c r="E30" s="126" t="s">
        <v>127</v>
      </c>
      <c r="F30" t="s">
        <v>18</v>
      </c>
      <c r="G30" s="126" t="s">
        <v>33</v>
      </c>
      <c r="H30" s="126" t="s">
        <v>34</v>
      </c>
      <c r="I30" s="126" t="s">
        <v>35</v>
      </c>
      <c r="J30" s="44">
        <v>8</v>
      </c>
      <c r="L30" s="44">
        <v>75</v>
      </c>
    </row>
    <row r="31" spans="1:12" ht="18">
      <c r="A31" s="122">
        <v>3513</v>
      </c>
      <c r="B31" s="93"/>
      <c r="C31" s="92" t="s">
        <v>128</v>
      </c>
      <c r="D31" s="92" t="s">
        <v>129</v>
      </c>
      <c r="E31" s="126" t="s">
        <v>130</v>
      </c>
      <c r="F31" t="s">
        <v>18</v>
      </c>
      <c r="G31" s="126" t="s">
        <v>78</v>
      </c>
      <c r="H31" s="126" t="s">
        <v>51</v>
      </c>
      <c r="I31" s="126" t="s">
        <v>79</v>
      </c>
      <c r="J31" s="44">
        <v>14</v>
      </c>
      <c r="L31" s="44">
        <v>75</v>
      </c>
    </row>
    <row r="32" spans="1:12" ht="18">
      <c r="A32" s="122">
        <v>4403</v>
      </c>
      <c r="B32" s="93"/>
      <c r="C32" s="92" t="s">
        <v>131</v>
      </c>
      <c r="D32" s="92" t="s">
        <v>132</v>
      </c>
      <c r="E32" s="126" t="s">
        <v>133</v>
      </c>
      <c r="F32" t="s">
        <v>134</v>
      </c>
      <c r="G32" s="126" t="s">
        <v>44</v>
      </c>
      <c r="H32" s="126" t="s">
        <v>45</v>
      </c>
      <c r="I32" s="126" t="s">
        <v>46</v>
      </c>
      <c r="J32" s="44">
        <v>18</v>
      </c>
      <c r="L32" s="44">
        <v>75</v>
      </c>
    </row>
    <row r="33" spans="1:12" ht="18">
      <c r="A33" s="122">
        <v>4506</v>
      </c>
      <c r="B33" s="93"/>
      <c r="C33" s="92" t="s">
        <v>135</v>
      </c>
      <c r="D33" s="92" t="s">
        <v>16</v>
      </c>
      <c r="E33" s="126" t="s">
        <v>136</v>
      </c>
      <c r="F33" t="s">
        <v>50</v>
      </c>
      <c r="G33" s="126" t="s">
        <v>44</v>
      </c>
      <c r="H33" s="126" t="s">
        <v>51</v>
      </c>
      <c r="I33" s="126" t="s">
        <v>46</v>
      </c>
      <c r="J33" s="44">
        <v>19</v>
      </c>
      <c r="L33" s="44">
        <v>75</v>
      </c>
    </row>
    <row r="34" spans="1:12" ht="18">
      <c r="A34" s="122">
        <v>4605</v>
      </c>
      <c r="B34" s="93"/>
      <c r="C34" s="92" t="s">
        <v>137</v>
      </c>
      <c r="D34" s="92" t="s">
        <v>16</v>
      </c>
      <c r="E34" s="126" t="s">
        <v>138</v>
      </c>
      <c r="F34" t="s">
        <v>61</v>
      </c>
      <c r="G34" s="126" t="s">
        <v>44</v>
      </c>
      <c r="H34" s="126" t="s">
        <v>107</v>
      </c>
      <c r="I34" s="126" t="s">
        <v>108</v>
      </c>
      <c r="J34" s="44">
        <v>17</v>
      </c>
      <c r="L34" s="44">
        <v>75</v>
      </c>
    </row>
    <row r="35" spans="1:12" ht="18">
      <c r="A35" s="122">
        <v>5502</v>
      </c>
      <c r="B35" s="93"/>
      <c r="C35" s="92" t="s">
        <v>139</v>
      </c>
      <c r="D35" s="92" t="s">
        <v>140</v>
      </c>
      <c r="E35" s="126" t="s">
        <v>141</v>
      </c>
      <c r="F35" t="s">
        <v>118</v>
      </c>
      <c r="G35" s="126" t="s">
        <v>106</v>
      </c>
      <c r="H35" s="126" t="s">
        <v>51</v>
      </c>
      <c r="I35" s="126" t="s">
        <v>46</v>
      </c>
      <c r="J35" s="44">
        <v>20</v>
      </c>
      <c r="L35" s="44">
        <v>74</v>
      </c>
    </row>
    <row r="36" spans="1:12" ht="18">
      <c r="A36" s="122">
        <v>2304</v>
      </c>
      <c r="B36" s="93"/>
      <c r="C36" s="92" t="s">
        <v>142</v>
      </c>
      <c r="D36" s="92" t="s">
        <v>143</v>
      </c>
      <c r="E36" s="126" t="s">
        <v>144</v>
      </c>
      <c r="F36" t="s">
        <v>54</v>
      </c>
      <c r="G36" s="126" t="s">
        <v>33</v>
      </c>
      <c r="H36" s="126" t="s">
        <v>34</v>
      </c>
      <c r="I36" s="126" t="s">
        <v>35</v>
      </c>
      <c r="J36" s="44">
        <v>8</v>
      </c>
      <c r="L36" s="44">
        <v>73</v>
      </c>
    </row>
    <row r="37" spans="1:12" ht="18">
      <c r="A37" s="122">
        <v>2308</v>
      </c>
      <c r="B37" s="93"/>
      <c r="C37" s="92" t="s">
        <v>145</v>
      </c>
      <c r="D37" s="92" t="s">
        <v>146</v>
      </c>
      <c r="E37" s="126" t="s">
        <v>147</v>
      </c>
      <c r="F37" t="s">
        <v>32</v>
      </c>
      <c r="G37" s="126" t="s">
        <v>33</v>
      </c>
      <c r="H37" s="126" t="s">
        <v>34</v>
      </c>
      <c r="I37" s="126" t="s">
        <v>35</v>
      </c>
      <c r="J37" s="44">
        <v>8</v>
      </c>
      <c r="L37" s="44">
        <v>73</v>
      </c>
    </row>
    <row r="38" spans="1:12" ht="18">
      <c r="A38" s="122">
        <v>3402</v>
      </c>
      <c r="B38" s="93"/>
      <c r="C38" s="92" t="s">
        <v>148</v>
      </c>
      <c r="D38" s="92" t="s">
        <v>149</v>
      </c>
      <c r="E38" s="126" t="s">
        <v>150</v>
      </c>
      <c r="F38" t="s">
        <v>96</v>
      </c>
      <c r="G38" s="126" t="s">
        <v>78</v>
      </c>
      <c r="H38" s="126" t="s">
        <v>45</v>
      </c>
      <c r="I38" s="126" t="s">
        <v>101</v>
      </c>
      <c r="J38" s="44">
        <v>11</v>
      </c>
      <c r="L38" s="44">
        <v>73</v>
      </c>
    </row>
    <row r="39" spans="1:12" ht="18">
      <c r="A39" s="122">
        <v>2211</v>
      </c>
      <c r="B39" s="93"/>
      <c r="C39" s="92" t="s">
        <v>151</v>
      </c>
      <c r="D39" s="92" t="s">
        <v>152</v>
      </c>
      <c r="E39" s="126" t="s">
        <v>153</v>
      </c>
      <c r="F39" t="s">
        <v>124</v>
      </c>
      <c r="G39" s="126" t="s">
        <v>33</v>
      </c>
      <c r="H39" s="126" t="s">
        <v>91</v>
      </c>
      <c r="I39" s="126" t="s">
        <v>92</v>
      </c>
      <c r="J39" s="44">
        <v>6</v>
      </c>
      <c r="L39" s="44">
        <v>72</v>
      </c>
    </row>
    <row r="40" spans="1:12" ht="18">
      <c r="A40" s="122">
        <v>3401</v>
      </c>
      <c r="B40" s="93"/>
      <c r="C40" s="92" t="s">
        <v>154</v>
      </c>
      <c r="D40" s="92" t="s">
        <v>16</v>
      </c>
      <c r="E40" s="126" t="s">
        <v>155</v>
      </c>
      <c r="F40" t="s">
        <v>43</v>
      </c>
      <c r="G40" s="126" t="s">
        <v>78</v>
      </c>
      <c r="H40" s="126" t="s">
        <v>45</v>
      </c>
      <c r="I40" s="126" t="s">
        <v>101</v>
      </c>
      <c r="J40" s="44">
        <v>11</v>
      </c>
      <c r="L40" s="44">
        <v>72</v>
      </c>
    </row>
    <row r="41" spans="1:12" ht="18">
      <c r="A41" s="122">
        <v>2208</v>
      </c>
      <c r="B41" s="93"/>
      <c r="C41" s="92" t="s">
        <v>156</v>
      </c>
      <c r="D41" s="92" t="s">
        <v>16</v>
      </c>
      <c r="E41" s="126" t="s">
        <v>157</v>
      </c>
      <c r="F41" t="s">
        <v>54</v>
      </c>
      <c r="G41" s="126" t="s">
        <v>33</v>
      </c>
      <c r="H41" s="126" t="s">
        <v>91</v>
      </c>
      <c r="I41" s="126" t="s">
        <v>92</v>
      </c>
      <c r="J41" s="44">
        <v>6</v>
      </c>
      <c r="L41" s="44">
        <v>71</v>
      </c>
    </row>
    <row r="42" spans="1:12" ht="18">
      <c r="A42" s="122">
        <v>1124</v>
      </c>
      <c r="B42" s="93"/>
      <c r="C42" s="92" t="s">
        <v>158</v>
      </c>
      <c r="D42" s="92" t="s">
        <v>16</v>
      </c>
      <c r="E42" t="s">
        <v>159</v>
      </c>
      <c r="F42" t="s">
        <v>43</v>
      </c>
      <c r="G42" s="126" t="s">
        <v>19</v>
      </c>
      <c r="H42" s="126" t="s">
        <v>20</v>
      </c>
      <c r="I42" s="126" t="s">
        <v>25</v>
      </c>
      <c r="J42" s="44">
        <v>3</v>
      </c>
      <c r="L42" s="44">
        <v>70</v>
      </c>
    </row>
    <row r="43" spans="1:12" ht="18">
      <c r="A43" s="122">
        <v>2301</v>
      </c>
      <c r="B43" s="93"/>
      <c r="C43" s="92" t="s">
        <v>160</v>
      </c>
      <c r="D43" s="92" t="s">
        <v>16</v>
      </c>
      <c r="E43" s="126" t="s">
        <v>161</v>
      </c>
      <c r="F43" t="s">
        <v>43</v>
      </c>
      <c r="G43" s="126" t="s">
        <v>33</v>
      </c>
      <c r="H43" s="126" t="s">
        <v>34</v>
      </c>
      <c r="I43" s="126" t="s">
        <v>35</v>
      </c>
      <c r="J43" s="44">
        <v>8</v>
      </c>
      <c r="L43" s="44">
        <v>70</v>
      </c>
    </row>
    <row r="44" spans="1:12" ht="18">
      <c r="A44" s="122">
        <v>2316</v>
      </c>
      <c r="B44" s="93"/>
      <c r="C44" s="92" t="s">
        <v>162</v>
      </c>
      <c r="D44" s="92" t="s">
        <v>163</v>
      </c>
      <c r="E44" s="126" t="s">
        <v>164</v>
      </c>
      <c r="F44" t="s">
        <v>32</v>
      </c>
      <c r="G44" s="126" t="s">
        <v>33</v>
      </c>
      <c r="H44" s="126" t="s">
        <v>34</v>
      </c>
      <c r="I44" s="126" t="s">
        <v>35</v>
      </c>
      <c r="J44" s="44">
        <v>9</v>
      </c>
      <c r="L44" s="44">
        <v>70</v>
      </c>
    </row>
    <row r="45" spans="1:12" ht="18">
      <c r="A45" s="122">
        <v>3412</v>
      </c>
      <c r="B45" s="93"/>
      <c r="C45" s="92" t="s">
        <v>165</v>
      </c>
      <c r="D45" s="92" t="s">
        <v>16</v>
      </c>
      <c r="E45" s="126" t="s">
        <v>166</v>
      </c>
      <c r="F45" t="s">
        <v>167</v>
      </c>
      <c r="G45" s="126" t="s">
        <v>78</v>
      </c>
      <c r="H45" s="126" t="s">
        <v>45</v>
      </c>
      <c r="I45" s="126" t="s">
        <v>101</v>
      </c>
      <c r="J45" s="44">
        <v>12</v>
      </c>
      <c r="L45" s="44">
        <v>70</v>
      </c>
    </row>
    <row r="46" spans="1:12" ht="18">
      <c r="A46" s="122">
        <v>3512</v>
      </c>
      <c r="B46" s="93"/>
      <c r="C46" s="92" t="s">
        <v>168</v>
      </c>
      <c r="D46" s="92" t="s">
        <v>169</v>
      </c>
      <c r="E46" s="126" t="s">
        <v>170</v>
      </c>
      <c r="F46" t="s">
        <v>32</v>
      </c>
      <c r="G46" s="126" t="s">
        <v>78</v>
      </c>
      <c r="H46" s="126" t="s">
        <v>51</v>
      </c>
      <c r="I46" s="126" t="s">
        <v>79</v>
      </c>
      <c r="J46" s="44">
        <v>14</v>
      </c>
      <c r="L46" s="44">
        <v>70</v>
      </c>
    </row>
    <row r="47" spans="1:12" ht="18">
      <c r="A47" s="122">
        <v>4404</v>
      </c>
      <c r="B47" s="93"/>
      <c r="C47" s="92" t="s">
        <v>171</v>
      </c>
      <c r="D47" s="92" t="s">
        <v>16</v>
      </c>
      <c r="E47" s="126" t="s">
        <v>172</v>
      </c>
      <c r="F47" t="s">
        <v>50</v>
      </c>
      <c r="G47" s="126" t="s">
        <v>44</v>
      </c>
      <c r="H47" s="126" t="s">
        <v>45</v>
      </c>
      <c r="I47" s="126" t="s">
        <v>46</v>
      </c>
      <c r="J47" s="44">
        <v>18</v>
      </c>
      <c r="L47" s="44">
        <v>70</v>
      </c>
    </row>
    <row r="48" spans="1:12" ht="18">
      <c r="A48" s="122">
        <v>2217</v>
      </c>
      <c r="B48" s="93"/>
      <c r="C48" s="92" t="s">
        <v>173</v>
      </c>
      <c r="D48" s="92" t="s">
        <v>16</v>
      </c>
      <c r="E48" s="126" t="s">
        <v>174</v>
      </c>
      <c r="F48" t="s">
        <v>43</v>
      </c>
      <c r="G48" s="126" t="s">
        <v>33</v>
      </c>
      <c r="H48" s="126" t="s">
        <v>91</v>
      </c>
      <c r="I48" s="126" t="s">
        <v>92</v>
      </c>
      <c r="J48" s="44">
        <v>7</v>
      </c>
      <c r="L48" s="44">
        <v>69</v>
      </c>
    </row>
    <row r="49" spans="1:12" ht="18">
      <c r="A49" s="123">
        <v>2201</v>
      </c>
      <c r="B49" s="93"/>
      <c r="C49" s="92" t="s">
        <v>175</v>
      </c>
      <c r="D49" s="92" t="s">
        <v>176</v>
      </c>
      <c r="E49" t="s">
        <v>177</v>
      </c>
      <c r="F49" t="s">
        <v>32</v>
      </c>
      <c r="G49" t="s">
        <v>33</v>
      </c>
      <c r="H49" s="126" t="s">
        <v>91</v>
      </c>
      <c r="I49" s="126" t="s">
        <v>92</v>
      </c>
      <c r="J49" s="44">
        <v>5</v>
      </c>
      <c r="L49" s="44">
        <v>68</v>
      </c>
    </row>
    <row r="50" spans="1:12" ht="18">
      <c r="A50" s="122">
        <v>2310</v>
      </c>
      <c r="B50" s="93"/>
      <c r="C50" s="92" t="s">
        <v>178</v>
      </c>
      <c r="D50" s="92" t="s">
        <v>16</v>
      </c>
      <c r="E50" s="126" t="s">
        <v>179</v>
      </c>
      <c r="F50" t="s">
        <v>32</v>
      </c>
      <c r="G50" s="126" t="s">
        <v>33</v>
      </c>
      <c r="H50" s="126" t="s">
        <v>34</v>
      </c>
      <c r="I50" s="126" t="s">
        <v>35</v>
      </c>
      <c r="J50" s="44">
        <v>9</v>
      </c>
      <c r="L50" s="44">
        <v>68</v>
      </c>
    </row>
    <row r="51" spans="1:12" ht="18">
      <c r="A51" s="122">
        <v>3503</v>
      </c>
      <c r="B51" s="93"/>
      <c r="C51" s="92" t="s">
        <v>180</v>
      </c>
      <c r="D51" s="92" t="s">
        <v>16</v>
      </c>
      <c r="E51" s="126" t="s">
        <v>181</v>
      </c>
      <c r="F51" t="s">
        <v>50</v>
      </c>
      <c r="G51" s="126" t="s">
        <v>78</v>
      </c>
      <c r="H51" s="126" t="s">
        <v>51</v>
      </c>
      <c r="I51" s="126" t="s">
        <v>79</v>
      </c>
      <c r="J51" s="44">
        <v>13</v>
      </c>
      <c r="L51" s="44">
        <v>68</v>
      </c>
    </row>
    <row r="52" spans="1:12" ht="18">
      <c r="A52" s="122">
        <v>2213</v>
      </c>
      <c r="B52" s="93"/>
      <c r="C52" s="92" t="s">
        <v>182</v>
      </c>
      <c r="D52" s="92" t="s">
        <v>16</v>
      </c>
      <c r="E52" s="126" t="s">
        <v>183</v>
      </c>
      <c r="F52" t="s">
        <v>32</v>
      </c>
      <c r="G52" s="126" t="s">
        <v>33</v>
      </c>
      <c r="H52" s="126" t="s">
        <v>91</v>
      </c>
      <c r="I52" s="126" t="s">
        <v>92</v>
      </c>
      <c r="J52" s="44">
        <v>6</v>
      </c>
      <c r="L52" s="44">
        <v>67</v>
      </c>
    </row>
    <row r="53" spans="1:12" ht="18">
      <c r="A53" s="122">
        <v>4601</v>
      </c>
      <c r="B53" s="93"/>
      <c r="C53" s="92" t="s">
        <v>184</v>
      </c>
      <c r="D53" s="92" t="s">
        <v>16</v>
      </c>
      <c r="E53" s="126" t="s">
        <v>185</v>
      </c>
      <c r="F53" t="s">
        <v>61</v>
      </c>
      <c r="G53" s="126" t="s">
        <v>44</v>
      </c>
      <c r="H53" s="126" t="s">
        <v>107</v>
      </c>
      <c r="I53" s="126" t="s">
        <v>108</v>
      </c>
      <c r="J53" s="44">
        <v>17</v>
      </c>
      <c r="L53" s="44">
        <v>67</v>
      </c>
    </row>
    <row r="54" spans="1:12" ht="18">
      <c r="A54" s="122">
        <v>5702</v>
      </c>
      <c r="B54" s="93"/>
      <c r="C54" s="92" t="s">
        <v>186</v>
      </c>
      <c r="D54" s="92" t="s">
        <v>16</v>
      </c>
      <c r="E54" s="126" t="s">
        <v>187</v>
      </c>
      <c r="F54" t="s">
        <v>111</v>
      </c>
      <c r="G54" s="126" t="s">
        <v>106</v>
      </c>
      <c r="H54" s="126" t="s">
        <v>112</v>
      </c>
      <c r="I54" s="126" t="s">
        <v>108</v>
      </c>
      <c r="J54" s="44">
        <v>16</v>
      </c>
      <c r="L54" s="44">
        <v>66</v>
      </c>
    </row>
    <row r="55" spans="1:12" ht="18">
      <c r="A55" s="122">
        <v>1121</v>
      </c>
      <c r="B55" s="93"/>
      <c r="C55" s="92" t="s">
        <v>188</v>
      </c>
      <c r="D55" s="92" t="s">
        <v>16</v>
      </c>
      <c r="E55" s="126" t="s">
        <v>189</v>
      </c>
      <c r="F55" t="s">
        <v>18</v>
      </c>
      <c r="G55" s="126" t="s">
        <v>19</v>
      </c>
      <c r="H55" s="126" t="s">
        <v>20</v>
      </c>
      <c r="I55" s="126" t="s">
        <v>25</v>
      </c>
      <c r="J55" s="44">
        <v>3</v>
      </c>
      <c r="L55" s="44">
        <v>65</v>
      </c>
    </row>
    <row r="56" spans="1:12" ht="18">
      <c r="A56" s="122">
        <v>2205</v>
      </c>
      <c r="B56" s="93"/>
      <c r="C56" s="92" t="s">
        <v>190</v>
      </c>
      <c r="D56" s="92" t="s">
        <v>191</v>
      </c>
      <c r="E56" s="126" t="s">
        <v>192</v>
      </c>
      <c r="F56" t="s">
        <v>32</v>
      </c>
      <c r="G56" s="126" t="s">
        <v>33</v>
      </c>
      <c r="H56" s="126" t="s">
        <v>91</v>
      </c>
      <c r="I56" s="126" t="s">
        <v>92</v>
      </c>
      <c r="J56" s="44">
        <v>5</v>
      </c>
      <c r="L56" s="44">
        <v>65</v>
      </c>
    </row>
    <row r="57" spans="1:12" ht="18">
      <c r="A57" s="122">
        <v>3408</v>
      </c>
      <c r="B57" s="93"/>
      <c r="C57" s="92" t="s">
        <v>193</v>
      </c>
      <c r="D57" s="92" t="s">
        <v>16</v>
      </c>
      <c r="E57" s="126" t="s">
        <v>194</v>
      </c>
      <c r="F57" t="s">
        <v>195</v>
      </c>
      <c r="G57" s="126" t="s">
        <v>78</v>
      </c>
      <c r="H57" s="126" t="s">
        <v>45</v>
      </c>
      <c r="I57" s="126" t="s">
        <v>101</v>
      </c>
      <c r="J57" s="44">
        <v>11</v>
      </c>
      <c r="L57" s="44">
        <v>65</v>
      </c>
    </row>
    <row r="58" spans="1:12" ht="18">
      <c r="A58" s="123">
        <v>3501</v>
      </c>
      <c r="B58" s="93"/>
      <c r="C58" s="92" t="s">
        <v>196</v>
      </c>
      <c r="D58" s="92" t="s">
        <v>16</v>
      </c>
      <c r="E58" t="s">
        <v>197</v>
      </c>
      <c r="F58" t="s">
        <v>96</v>
      </c>
      <c r="G58" t="s">
        <v>78</v>
      </c>
      <c r="H58" t="s">
        <v>51</v>
      </c>
      <c r="I58" s="126" t="s">
        <v>79</v>
      </c>
      <c r="J58" s="44">
        <v>13</v>
      </c>
      <c r="L58" s="44">
        <v>65</v>
      </c>
    </row>
    <row r="59" spans="1:12" ht="18">
      <c r="A59" s="122">
        <v>3509</v>
      </c>
      <c r="B59" s="93"/>
      <c r="C59" s="92" t="s">
        <v>198</v>
      </c>
      <c r="D59" s="92" t="s">
        <v>199</v>
      </c>
      <c r="E59" s="126" t="s">
        <v>200</v>
      </c>
      <c r="F59" t="s">
        <v>201</v>
      </c>
      <c r="G59" s="126" t="s">
        <v>78</v>
      </c>
      <c r="H59" s="126" t="s">
        <v>51</v>
      </c>
      <c r="I59" s="126" t="s">
        <v>79</v>
      </c>
      <c r="J59" s="44">
        <v>14</v>
      </c>
      <c r="L59" s="44">
        <v>65</v>
      </c>
    </row>
    <row r="60" spans="1:12" ht="18">
      <c r="A60" s="122">
        <v>4407</v>
      </c>
      <c r="B60" s="93"/>
      <c r="C60" s="92" t="s">
        <v>202</v>
      </c>
      <c r="D60" s="92" t="s">
        <v>16</v>
      </c>
      <c r="E60" s="126" t="s">
        <v>203</v>
      </c>
      <c r="F60" t="s">
        <v>61</v>
      </c>
      <c r="G60" s="126" t="s">
        <v>44</v>
      </c>
      <c r="H60" s="126" t="s">
        <v>45</v>
      </c>
      <c r="I60" s="126" t="s">
        <v>46</v>
      </c>
      <c r="J60" s="44">
        <v>18</v>
      </c>
      <c r="L60" s="44">
        <v>65</v>
      </c>
    </row>
    <row r="61" spans="1:12" ht="18">
      <c r="A61" s="122">
        <v>4501</v>
      </c>
      <c r="B61" s="93"/>
      <c r="C61" s="92" t="s">
        <v>204</v>
      </c>
      <c r="D61" s="92" t="s">
        <v>16</v>
      </c>
      <c r="E61" s="126" t="s">
        <v>205</v>
      </c>
      <c r="F61" t="s">
        <v>105</v>
      </c>
      <c r="G61" s="126" t="s">
        <v>44</v>
      </c>
      <c r="H61" s="126" t="s">
        <v>51</v>
      </c>
      <c r="I61" s="126" t="s">
        <v>46</v>
      </c>
      <c r="J61" s="44">
        <v>19</v>
      </c>
      <c r="L61" s="44">
        <v>65</v>
      </c>
    </row>
    <row r="62" spans="1:12" ht="18">
      <c r="A62" s="122">
        <v>4504</v>
      </c>
      <c r="B62" s="93"/>
      <c r="C62" s="92" t="s">
        <v>206</v>
      </c>
      <c r="D62" s="92" t="s">
        <v>16</v>
      </c>
      <c r="E62" s="126" t="s">
        <v>207</v>
      </c>
      <c r="F62" t="s">
        <v>50</v>
      </c>
      <c r="G62" s="126" t="s">
        <v>44</v>
      </c>
      <c r="H62" s="126" t="s">
        <v>51</v>
      </c>
      <c r="I62" s="126" t="s">
        <v>46</v>
      </c>
      <c r="J62" s="44">
        <v>19</v>
      </c>
      <c r="L62" s="44">
        <v>65</v>
      </c>
    </row>
    <row r="63" spans="1:12" ht="18">
      <c r="A63" s="122">
        <v>4509</v>
      </c>
      <c r="B63" s="93"/>
      <c r="C63" s="92" t="s">
        <v>208</v>
      </c>
      <c r="D63" s="92" t="s">
        <v>16</v>
      </c>
      <c r="E63" s="126" t="s">
        <v>209</v>
      </c>
      <c r="F63" t="s">
        <v>50</v>
      </c>
      <c r="G63" s="126" t="s">
        <v>44</v>
      </c>
      <c r="H63" s="126" t="s">
        <v>51</v>
      </c>
      <c r="I63" s="126" t="s">
        <v>46</v>
      </c>
      <c r="J63" s="44">
        <v>20</v>
      </c>
      <c r="L63" s="44">
        <v>65</v>
      </c>
    </row>
    <row r="64" spans="1:12" ht="18">
      <c r="A64" s="122">
        <v>1118</v>
      </c>
      <c r="B64" s="93"/>
      <c r="C64" s="92" t="s">
        <v>210</v>
      </c>
      <c r="D64" s="92" t="s">
        <v>211</v>
      </c>
      <c r="E64" s="126" t="s">
        <v>212</v>
      </c>
      <c r="F64" t="s">
        <v>167</v>
      </c>
      <c r="G64" s="126" t="s">
        <v>19</v>
      </c>
      <c r="H64" s="126" t="s">
        <v>20</v>
      </c>
      <c r="I64" s="126" t="s">
        <v>25</v>
      </c>
      <c r="J64" s="44">
        <v>3</v>
      </c>
      <c r="L64" s="44">
        <v>64</v>
      </c>
    </row>
    <row r="65" spans="1:12" ht="18">
      <c r="A65" s="122">
        <v>3505</v>
      </c>
      <c r="B65" s="93"/>
      <c r="C65" s="92" t="s">
        <v>213</v>
      </c>
      <c r="D65" s="92" t="s">
        <v>214</v>
      </c>
      <c r="E65" s="126" t="s">
        <v>215</v>
      </c>
      <c r="F65" t="s">
        <v>201</v>
      </c>
      <c r="G65" s="126" t="s">
        <v>78</v>
      </c>
      <c r="H65" s="126" t="s">
        <v>51</v>
      </c>
      <c r="I65" s="126" t="s">
        <v>79</v>
      </c>
      <c r="J65" s="44">
        <v>13</v>
      </c>
      <c r="L65" s="44">
        <v>64</v>
      </c>
    </row>
    <row r="66" spans="1:12" ht="18">
      <c r="A66" s="122">
        <v>3703</v>
      </c>
      <c r="B66" s="93"/>
      <c r="C66" s="92" t="s">
        <v>216</v>
      </c>
      <c r="D66" s="92" t="s">
        <v>16</v>
      </c>
      <c r="E66" s="126" t="s">
        <v>217</v>
      </c>
      <c r="F66" t="s">
        <v>96</v>
      </c>
      <c r="G66" s="126" t="s">
        <v>78</v>
      </c>
      <c r="H66" s="126" t="s">
        <v>112</v>
      </c>
      <c r="I66" s="126" t="s">
        <v>108</v>
      </c>
      <c r="J66" s="44">
        <v>16</v>
      </c>
      <c r="L66" s="44">
        <v>64</v>
      </c>
    </row>
    <row r="67" spans="1:12" ht="18">
      <c r="A67" s="122">
        <v>4508</v>
      </c>
      <c r="B67" s="93"/>
      <c r="C67" s="92" t="s">
        <v>218</v>
      </c>
      <c r="D67" s="92" t="s">
        <v>16</v>
      </c>
      <c r="E67" s="126" t="s">
        <v>219</v>
      </c>
      <c r="F67" t="s">
        <v>105</v>
      </c>
      <c r="G67" s="126" t="s">
        <v>44</v>
      </c>
      <c r="H67" s="126" t="s">
        <v>51</v>
      </c>
      <c r="I67" s="126" t="s">
        <v>46</v>
      </c>
      <c r="J67" s="44">
        <v>20</v>
      </c>
      <c r="L67" s="44">
        <v>64</v>
      </c>
    </row>
    <row r="68" spans="1:12" ht="18">
      <c r="A68" s="122">
        <v>2314</v>
      </c>
      <c r="B68" s="93"/>
      <c r="C68" s="92" t="s">
        <v>220</v>
      </c>
      <c r="D68" s="92" t="s">
        <v>221</v>
      </c>
      <c r="E68" s="126" t="s">
        <v>222</v>
      </c>
      <c r="F68" t="s">
        <v>223</v>
      </c>
      <c r="G68" s="126" t="s">
        <v>33</v>
      </c>
      <c r="H68" s="126" t="s">
        <v>34</v>
      </c>
      <c r="I68" s="126" t="s">
        <v>35</v>
      </c>
      <c r="J68" s="44">
        <v>9</v>
      </c>
      <c r="L68" s="44">
        <v>63</v>
      </c>
    </row>
    <row r="69" spans="1:12" ht="18">
      <c r="A69" s="122">
        <v>1122</v>
      </c>
      <c r="B69" s="93"/>
      <c r="C69" s="92" t="s">
        <v>224</v>
      </c>
      <c r="D69" s="92" t="s">
        <v>16</v>
      </c>
      <c r="E69" s="126" t="s">
        <v>225</v>
      </c>
      <c r="F69" t="s">
        <v>32</v>
      </c>
      <c r="G69" s="126" t="s">
        <v>19</v>
      </c>
      <c r="H69" s="126" t="s">
        <v>20</v>
      </c>
      <c r="I69" s="126" t="s">
        <v>25</v>
      </c>
      <c r="J69" s="44">
        <v>3</v>
      </c>
      <c r="L69" s="44">
        <v>62</v>
      </c>
    </row>
    <row r="70" spans="1:12" ht="18">
      <c r="A70" s="122">
        <v>2209</v>
      </c>
      <c r="B70" s="93"/>
      <c r="C70" s="92" t="s">
        <v>226</v>
      </c>
      <c r="D70" s="92" t="s">
        <v>227</v>
      </c>
      <c r="E70" s="126" t="s">
        <v>228</v>
      </c>
      <c r="F70" t="s">
        <v>32</v>
      </c>
      <c r="G70" s="126" t="s">
        <v>33</v>
      </c>
      <c r="H70" t="s">
        <v>91</v>
      </c>
      <c r="I70" s="126" t="s">
        <v>92</v>
      </c>
      <c r="J70" s="44">
        <v>6</v>
      </c>
      <c r="L70" s="44">
        <v>62</v>
      </c>
    </row>
    <row r="71" spans="1:12" ht="18">
      <c r="A71" s="122">
        <v>2222</v>
      </c>
      <c r="B71" s="93"/>
      <c r="C71" s="92" t="s">
        <v>229</v>
      </c>
      <c r="D71" s="92" t="s">
        <v>16</v>
      </c>
      <c r="E71" s="126" t="s">
        <v>230</v>
      </c>
      <c r="F71" t="s">
        <v>124</v>
      </c>
      <c r="G71" s="126" t="s">
        <v>33</v>
      </c>
      <c r="H71" s="126" t="s">
        <v>91</v>
      </c>
      <c r="I71" s="126" t="s">
        <v>92</v>
      </c>
      <c r="J71" s="44">
        <v>5</v>
      </c>
      <c r="L71" s="44">
        <v>62</v>
      </c>
    </row>
    <row r="72" spans="1:12" ht="18">
      <c r="A72" s="122">
        <v>3508</v>
      </c>
      <c r="B72" s="93"/>
      <c r="C72" s="92" t="s">
        <v>231</v>
      </c>
      <c r="D72" s="92" t="s">
        <v>232</v>
      </c>
      <c r="E72" s="126" t="s">
        <v>233</v>
      </c>
      <c r="F72" t="s">
        <v>96</v>
      </c>
      <c r="G72" s="126" t="s">
        <v>78</v>
      </c>
      <c r="H72" s="126" t="s">
        <v>51</v>
      </c>
      <c r="I72" s="126" t="s">
        <v>79</v>
      </c>
      <c r="J72" s="44">
        <v>14</v>
      </c>
      <c r="L72" s="44">
        <v>62</v>
      </c>
    </row>
    <row r="73" spans="1:12" ht="18">
      <c r="A73" s="122">
        <v>4503</v>
      </c>
      <c r="B73" s="93"/>
      <c r="C73" s="92" t="s">
        <v>234</v>
      </c>
      <c r="D73" s="92" t="s">
        <v>235</v>
      </c>
      <c r="E73" s="126" t="s">
        <v>236</v>
      </c>
      <c r="F73" t="s">
        <v>105</v>
      </c>
      <c r="G73" s="126" t="s">
        <v>44</v>
      </c>
      <c r="H73" s="126" t="s">
        <v>51</v>
      </c>
      <c r="I73" s="126" t="s">
        <v>46</v>
      </c>
      <c r="J73" s="44">
        <v>19</v>
      </c>
      <c r="L73" s="44">
        <v>62</v>
      </c>
    </row>
    <row r="74" spans="1:12" ht="18">
      <c r="A74" s="122">
        <v>1119</v>
      </c>
      <c r="B74" s="93"/>
      <c r="C74" s="92" t="s">
        <v>237</v>
      </c>
      <c r="D74" s="92" t="s">
        <v>16</v>
      </c>
      <c r="E74" s="126" t="s">
        <v>238</v>
      </c>
      <c r="F74" t="s">
        <v>18</v>
      </c>
      <c r="G74" s="126" t="s">
        <v>19</v>
      </c>
      <c r="H74" s="126" t="s">
        <v>20</v>
      </c>
      <c r="I74" s="126" t="s">
        <v>25</v>
      </c>
      <c r="J74" s="44">
        <v>3</v>
      </c>
      <c r="L74" s="44">
        <v>60</v>
      </c>
    </row>
    <row r="75" spans="1:12" ht="18">
      <c r="A75" s="122">
        <v>2223</v>
      </c>
      <c r="B75" s="93"/>
      <c r="C75" s="92" t="s">
        <v>239</v>
      </c>
      <c r="D75" s="92" t="s">
        <v>240</v>
      </c>
      <c r="E75" s="126" t="s">
        <v>241</v>
      </c>
      <c r="F75" t="s">
        <v>18</v>
      </c>
      <c r="G75" s="126" t="s">
        <v>33</v>
      </c>
      <c r="H75" s="126" t="s">
        <v>91</v>
      </c>
      <c r="I75" s="126" t="s">
        <v>92</v>
      </c>
      <c r="J75" s="44">
        <v>5</v>
      </c>
      <c r="L75" s="44">
        <v>60</v>
      </c>
    </row>
    <row r="76" spans="1:12" ht="18">
      <c r="A76" s="122">
        <v>2303</v>
      </c>
      <c r="B76" s="93"/>
      <c r="C76" s="92" t="s">
        <v>242</v>
      </c>
      <c r="D76" s="92" t="s">
        <v>16</v>
      </c>
      <c r="E76" s="126" t="s">
        <v>243</v>
      </c>
      <c r="F76" t="s">
        <v>32</v>
      </c>
      <c r="G76" s="126" t="s">
        <v>33</v>
      </c>
      <c r="H76" s="126" t="s">
        <v>34</v>
      </c>
      <c r="I76" s="126" t="s">
        <v>35</v>
      </c>
      <c r="J76" s="44">
        <v>8</v>
      </c>
      <c r="L76" s="44">
        <v>60</v>
      </c>
    </row>
    <row r="77" spans="1:12" ht="18">
      <c r="A77" s="122">
        <v>2312</v>
      </c>
      <c r="B77" s="93"/>
      <c r="C77" s="92" t="s">
        <v>244</v>
      </c>
      <c r="D77" s="92" t="s">
        <v>16</v>
      </c>
      <c r="E77" s="126" t="s">
        <v>245</v>
      </c>
      <c r="F77" t="s">
        <v>124</v>
      </c>
      <c r="G77" s="126" t="s">
        <v>33</v>
      </c>
      <c r="H77" s="126" t="s">
        <v>34</v>
      </c>
      <c r="I77" s="126" t="s">
        <v>35</v>
      </c>
      <c r="J77" s="44">
        <v>9</v>
      </c>
      <c r="L77" s="44">
        <v>60</v>
      </c>
    </row>
    <row r="78" spans="1:12" ht="18">
      <c r="A78" s="123">
        <v>3415</v>
      </c>
      <c r="B78" s="93"/>
      <c r="C78" s="92" t="s">
        <v>246</v>
      </c>
      <c r="D78" s="92" t="s">
        <v>247</v>
      </c>
      <c r="E78" s="126" t="s">
        <v>248</v>
      </c>
      <c r="F78" t="s">
        <v>167</v>
      </c>
      <c r="G78" s="126" t="s">
        <v>78</v>
      </c>
      <c r="H78" s="126" t="s">
        <v>45</v>
      </c>
      <c r="I78" s="126" t="s">
        <v>101</v>
      </c>
      <c r="J78" s="44">
        <v>12</v>
      </c>
      <c r="L78" s="44">
        <v>60</v>
      </c>
    </row>
    <row r="79" spans="1:12" ht="18">
      <c r="A79" s="122">
        <v>4405</v>
      </c>
      <c r="B79" s="93"/>
      <c r="C79" s="92" t="s">
        <v>249</v>
      </c>
      <c r="D79" s="92" t="s">
        <v>16</v>
      </c>
      <c r="E79" s="126" t="s">
        <v>250</v>
      </c>
      <c r="F79" t="s">
        <v>134</v>
      </c>
      <c r="G79" s="126" t="s">
        <v>44</v>
      </c>
      <c r="H79" s="126" t="s">
        <v>45</v>
      </c>
      <c r="I79" s="126" t="s">
        <v>46</v>
      </c>
      <c r="J79" s="44">
        <v>18</v>
      </c>
      <c r="L79" s="44">
        <v>60</v>
      </c>
    </row>
    <row r="80" spans="1:12" ht="18">
      <c r="A80" s="122">
        <v>3603</v>
      </c>
      <c r="B80" s="93"/>
      <c r="C80" s="92" t="s">
        <v>251</v>
      </c>
      <c r="D80" s="92" t="s">
        <v>252</v>
      </c>
      <c r="E80" s="126" t="s">
        <v>253</v>
      </c>
      <c r="F80" t="s">
        <v>201</v>
      </c>
      <c r="G80" s="126" t="s">
        <v>78</v>
      </c>
      <c r="H80" s="126" t="s">
        <v>107</v>
      </c>
      <c r="I80" s="126" t="s">
        <v>108</v>
      </c>
      <c r="J80" s="44">
        <v>15</v>
      </c>
      <c r="L80" s="44">
        <v>59</v>
      </c>
    </row>
    <row r="81" spans="1:12" ht="18">
      <c r="A81" s="122">
        <v>4602</v>
      </c>
      <c r="B81" s="93"/>
      <c r="C81" s="92" t="s">
        <v>254</v>
      </c>
      <c r="D81" s="92" t="s">
        <v>16</v>
      </c>
      <c r="E81" t="s">
        <v>255</v>
      </c>
      <c r="F81" t="s">
        <v>50</v>
      </c>
      <c r="G81" s="126" t="s">
        <v>44</v>
      </c>
      <c r="H81" s="126" t="s">
        <v>107</v>
      </c>
      <c r="I81" s="126" t="s">
        <v>108</v>
      </c>
      <c r="J81" s="44">
        <v>17</v>
      </c>
      <c r="L81" s="44">
        <v>59</v>
      </c>
    </row>
    <row r="82" spans="1:12" ht="18">
      <c r="A82" s="122">
        <v>2207</v>
      </c>
      <c r="B82" s="93"/>
      <c r="C82" s="92" t="s">
        <v>256</v>
      </c>
      <c r="D82" s="92" t="s">
        <v>16</v>
      </c>
      <c r="E82" s="126" t="s">
        <v>257</v>
      </c>
      <c r="F82" t="s">
        <v>258</v>
      </c>
      <c r="G82" s="126" t="s">
        <v>33</v>
      </c>
      <c r="H82" s="126" t="s">
        <v>91</v>
      </c>
      <c r="I82" s="126" t="s">
        <v>92</v>
      </c>
      <c r="J82" s="44">
        <v>6</v>
      </c>
      <c r="L82" s="44">
        <v>58</v>
      </c>
    </row>
    <row r="83" spans="1:12" ht="18">
      <c r="A83" s="122">
        <v>2302</v>
      </c>
      <c r="B83" s="93"/>
      <c r="C83" s="92" t="s">
        <v>259</v>
      </c>
      <c r="D83" s="92" t="s">
        <v>16</v>
      </c>
      <c r="E83" s="126" t="s">
        <v>260</v>
      </c>
      <c r="F83" t="s">
        <v>18</v>
      </c>
      <c r="G83" s="126" t="s">
        <v>33</v>
      </c>
      <c r="H83" s="126" t="s">
        <v>34</v>
      </c>
      <c r="I83" s="126" t="s">
        <v>35</v>
      </c>
      <c r="J83" s="44">
        <v>8</v>
      </c>
      <c r="L83" s="44">
        <v>58</v>
      </c>
    </row>
    <row r="84" spans="1:12" ht="18">
      <c r="A84" s="122">
        <v>3404</v>
      </c>
      <c r="B84" s="93"/>
      <c r="C84" s="92" t="s">
        <v>261</v>
      </c>
      <c r="D84" s="92" t="s">
        <v>262</v>
      </c>
      <c r="E84" s="126" t="s">
        <v>263</v>
      </c>
      <c r="F84" t="s">
        <v>264</v>
      </c>
      <c r="G84" s="126" t="s">
        <v>78</v>
      </c>
      <c r="H84" s="126" t="s">
        <v>45</v>
      </c>
      <c r="I84" s="126" t="s">
        <v>101</v>
      </c>
      <c r="J84" s="44">
        <v>11</v>
      </c>
      <c r="L84" s="44">
        <v>58</v>
      </c>
    </row>
    <row r="85" spans="1:12" ht="18">
      <c r="A85" s="122">
        <v>4502</v>
      </c>
      <c r="B85" s="93"/>
      <c r="C85" s="92" t="s">
        <v>265</v>
      </c>
      <c r="D85" s="92" t="s">
        <v>266</v>
      </c>
      <c r="E85" s="126" t="s">
        <v>267</v>
      </c>
      <c r="F85" t="s">
        <v>105</v>
      </c>
      <c r="G85" s="126" t="s">
        <v>44</v>
      </c>
      <c r="H85" s="126" t="s">
        <v>51</v>
      </c>
      <c r="I85" s="126" t="s">
        <v>46</v>
      </c>
      <c r="J85" s="44">
        <v>19</v>
      </c>
      <c r="L85" s="44">
        <v>58</v>
      </c>
    </row>
    <row r="86" spans="1:12" ht="18">
      <c r="A86" s="122">
        <v>1123</v>
      </c>
      <c r="B86" s="93"/>
      <c r="C86" s="92" t="s">
        <v>268</v>
      </c>
      <c r="D86" s="92" t="s">
        <v>269</v>
      </c>
      <c r="E86" s="126" t="s">
        <v>270</v>
      </c>
      <c r="F86" t="s">
        <v>32</v>
      </c>
      <c r="G86" s="126" t="s">
        <v>19</v>
      </c>
      <c r="H86" s="126" t="s">
        <v>20</v>
      </c>
      <c r="I86" s="126" t="s">
        <v>25</v>
      </c>
      <c r="J86" s="44">
        <v>3</v>
      </c>
      <c r="L86" s="44">
        <v>57</v>
      </c>
    </row>
    <row r="87" spans="1:12" ht="18">
      <c r="A87" s="122">
        <v>2218</v>
      </c>
      <c r="B87" s="93"/>
      <c r="C87" s="92" t="s">
        <v>271</v>
      </c>
      <c r="D87" s="92" t="s">
        <v>272</v>
      </c>
      <c r="E87" s="126" t="s">
        <v>273</v>
      </c>
      <c r="F87" t="s">
        <v>32</v>
      </c>
      <c r="G87" s="126" t="s">
        <v>33</v>
      </c>
      <c r="H87" s="126" t="s">
        <v>91</v>
      </c>
      <c r="I87" s="126" t="s">
        <v>92</v>
      </c>
      <c r="J87" s="44">
        <v>7</v>
      </c>
      <c r="L87" s="44">
        <v>57</v>
      </c>
    </row>
    <row r="88" spans="1:12" ht="18">
      <c r="A88" s="122">
        <v>1107</v>
      </c>
      <c r="B88" s="93"/>
      <c r="C88" s="92" t="s">
        <v>274</v>
      </c>
      <c r="D88" s="92" t="s">
        <v>16</v>
      </c>
      <c r="E88" s="126" t="s">
        <v>275</v>
      </c>
      <c r="F88" t="s">
        <v>18</v>
      </c>
      <c r="G88" s="126" t="s">
        <v>19</v>
      </c>
      <c r="H88" s="126" t="s">
        <v>20</v>
      </c>
      <c r="I88" s="126" t="s">
        <v>21</v>
      </c>
      <c r="J88" s="44">
        <v>1</v>
      </c>
      <c r="L88" s="44">
        <v>56</v>
      </c>
    </row>
    <row r="89" spans="1:12" ht="18">
      <c r="A89" s="122">
        <v>2204</v>
      </c>
      <c r="B89" s="93"/>
      <c r="C89" s="92" t="s">
        <v>276</v>
      </c>
      <c r="D89" s="92" t="s">
        <v>277</v>
      </c>
      <c r="E89" s="126" t="s">
        <v>278</v>
      </c>
      <c r="F89" t="s">
        <v>124</v>
      </c>
      <c r="G89" s="126" t="s">
        <v>33</v>
      </c>
      <c r="H89" s="126" t="s">
        <v>91</v>
      </c>
      <c r="I89" s="126" t="s">
        <v>92</v>
      </c>
      <c r="J89" s="44">
        <v>5</v>
      </c>
      <c r="L89" s="44">
        <v>56</v>
      </c>
    </row>
    <row r="90" spans="1:12" ht="18">
      <c r="A90" s="122">
        <v>4507</v>
      </c>
      <c r="B90" s="93"/>
      <c r="C90" s="92" t="s">
        <v>279</v>
      </c>
      <c r="D90" s="92" t="s">
        <v>280</v>
      </c>
      <c r="E90" s="126" t="s">
        <v>281</v>
      </c>
      <c r="F90" t="s">
        <v>105</v>
      </c>
      <c r="G90" s="126" t="s">
        <v>44</v>
      </c>
      <c r="H90" s="126" t="s">
        <v>51</v>
      </c>
      <c r="I90" s="126" t="s">
        <v>46</v>
      </c>
      <c r="J90" s="44">
        <v>19</v>
      </c>
      <c r="L90" s="44">
        <v>56</v>
      </c>
    </row>
    <row r="91" spans="1:12" ht="18">
      <c r="A91" s="122">
        <v>1102</v>
      </c>
      <c r="B91" s="93"/>
      <c r="C91" s="92" t="s">
        <v>282</v>
      </c>
      <c r="D91" s="92" t="s">
        <v>283</v>
      </c>
      <c r="E91" s="126" t="s">
        <v>284</v>
      </c>
      <c r="F91" t="s">
        <v>18</v>
      </c>
      <c r="G91" s="126" t="s">
        <v>19</v>
      </c>
      <c r="H91" s="126" t="s">
        <v>20</v>
      </c>
      <c r="I91" s="126" t="s">
        <v>21</v>
      </c>
      <c r="J91" s="44">
        <v>1</v>
      </c>
      <c r="L91" s="44">
        <v>55</v>
      </c>
    </row>
    <row r="92" spans="1:12" ht="18">
      <c r="A92" s="122">
        <v>2206</v>
      </c>
      <c r="B92" s="93"/>
      <c r="C92" s="92" t="s">
        <v>285</v>
      </c>
      <c r="D92" s="92" t="s">
        <v>16</v>
      </c>
      <c r="E92" s="126" t="s">
        <v>286</v>
      </c>
      <c r="F92" t="s">
        <v>18</v>
      </c>
      <c r="G92" s="126" t="s">
        <v>33</v>
      </c>
      <c r="H92" s="126" t="s">
        <v>91</v>
      </c>
      <c r="I92" s="126" t="s">
        <v>92</v>
      </c>
      <c r="J92" s="44">
        <v>6</v>
      </c>
      <c r="L92" s="44">
        <v>55</v>
      </c>
    </row>
    <row r="93" spans="1:12" ht="18">
      <c r="A93" s="122">
        <v>3413</v>
      </c>
      <c r="B93" s="93"/>
      <c r="C93" s="92" t="s">
        <v>287</v>
      </c>
      <c r="D93" s="92" t="s">
        <v>16</v>
      </c>
      <c r="E93" s="126" t="s">
        <v>288</v>
      </c>
      <c r="F93" t="s">
        <v>201</v>
      </c>
      <c r="G93" s="126" t="s">
        <v>78</v>
      </c>
      <c r="H93" s="126" t="s">
        <v>45</v>
      </c>
      <c r="I93" s="126" t="s">
        <v>101</v>
      </c>
      <c r="J93" s="44">
        <v>12</v>
      </c>
      <c r="L93" s="44">
        <v>55</v>
      </c>
    </row>
    <row r="94" spans="1:12" ht="18">
      <c r="A94" s="122">
        <v>3705</v>
      </c>
      <c r="B94" s="93"/>
      <c r="C94" s="92" t="s">
        <v>289</v>
      </c>
      <c r="D94" s="92" t="s">
        <v>290</v>
      </c>
      <c r="E94" s="126" t="s">
        <v>291</v>
      </c>
      <c r="F94" t="s">
        <v>96</v>
      </c>
      <c r="G94" s="126" t="s">
        <v>78</v>
      </c>
      <c r="H94" s="126" t="s">
        <v>112</v>
      </c>
      <c r="I94" s="126" t="s">
        <v>108</v>
      </c>
      <c r="J94" s="44">
        <v>16</v>
      </c>
      <c r="L94" s="44">
        <v>55</v>
      </c>
    </row>
    <row r="95" spans="1:12" ht="18">
      <c r="A95" s="122">
        <v>4406</v>
      </c>
      <c r="B95" s="93"/>
      <c r="C95" s="92" t="s">
        <v>292</v>
      </c>
      <c r="D95" s="92" t="s">
        <v>16</v>
      </c>
      <c r="E95" s="126" t="s">
        <v>293</v>
      </c>
      <c r="F95" t="s">
        <v>50</v>
      </c>
      <c r="G95" s="126" t="s">
        <v>44</v>
      </c>
      <c r="H95" s="126" t="s">
        <v>45</v>
      </c>
      <c r="I95" s="126" t="s">
        <v>46</v>
      </c>
      <c r="J95" s="44">
        <v>18</v>
      </c>
      <c r="L95" s="44">
        <v>55</v>
      </c>
    </row>
    <row r="96" spans="1:12" ht="18">
      <c r="A96" s="122">
        <v>1108</v>
      </c>
      <c r="B96" s="93"/>
      <c r="C96" s="92" t="s">
        <v>294</v>
      </c>
      <c r="D96" s="92" t="s">
        <v>16</v>
      </c>
      <c r="E96" s="126" t="s">
        <v>295</v>
      </c>
      <c r="F96" t="s">
        <v>258</v>
      </c>
      <c r="G96" s="126" t="s">
        <v>19</v>
      </c>
      <c r="H96" s="126" t="s">
        <v>20</v>
      </c>
      <c r="I96" s="126" t="s">
        <v>21</v>
      </c>
      <c r="J96" s="44">
        <v>1</v>
      </c>
      <c r="L96" s="44">
        <v>53</v>
      </c>
    </row>
    <row r="97" spans="1:12" ht="18">
      <c r="A97" s="122">
        <v>1125</v>
      </c>
      <c r="B97" s="93"/>
      <c r="C97" s="92" t="s">
        <v>296</v>
      </c>
      <c r="D97" s="92" t="s">
        <v>16</v>
      </c>
      <c r="E97" t="s">
        <v>297</v>
      </c>
      <c r="F97" t="s">
        <v>18</v>
      </c>
      <c r="G97" s="126" t="s">
        <v>19</v>
      </c>
      <c r="H97" s="126" t="s">
        <v>20</v>
      </c>
      <c r="I97" s="126" t="s">
        <v>25</v>
      </c>
      <c r="J97" s="44">
        <v>4</v>
      </c>
      <c r="L97" s="44">
        <v>53</v>
      </c>
    </row>
    <row r="98" spans="1:12" ht="18">
      <c r="A98" s="122">
        <v>2311</v>
      </c>
      <c r="B98" s="93"/>
      <c r="C98" s="92" t="s">
        <v>298</v>
      </c>
      <c r="D98" s="92" t="s">
        <v>16</v>
      </c>
      <c r="E98" s="126" t="s">
        <v>299</v>
      </c>
      <c r="F98" t="s">
        <v>32</v>
      </c>
      <c r="G98" s="126" t="s">
        <v>33</v>
      </c>
      <c r="H98" s="126" t="s">
        <v>34</v>
      </c>
      <c r="I98" s="126" t="s">
        <v>35</v>
      </c>
      <c r="J98" s="44">
        <v>9</v>
      </c>
      <c r="L98" s="44">
        <v>52</v>
      </c>
    </row>
    <row r="99" spans="1:12" ht="18">
      <c r="A99" s="122">
        <v>3511</v>
      </c>
      <c r="B99" s="93"/>
      <c r="C99" s="92" t="s">
        <v>300</v>
      </c>
      <c r="D99" s="92" t="s">
        <v>16</v>
      </c>
      <c r="E99" s="126" t="s">
        <v>301</v>
      </c>
      <c r="F99" t="s">
        <v>50</v>
      </c>
      <c r="G99" s="126" t="s">
        <v>78</v>
      </c>
      <c r="H99" s="126" t="s">
        <v>51</v>
      </c>
      <c r="I99" s="126" t="s">
        <v>79</v>
      </c>
      <c r="J99" s="44">
        <v>14</v>
      </c>
      <c r="L99" s="44">
        <v>52</v>
      </c>
    </row>
    <row r="100" spans="1:12" ht="18">
      <c r="A100" s="122">
        <v>4604</v>
      </c>
      <c r="B100" s="93"/>
      <c r="C100" s="92" t="s">
        <v>302</v>
      </c>
      <c r="D100" s="92" t="s">
        <v>303</v>
      </c>
      <c r="E100" s="126" t="s">
        <v>304</v>
      </c>
      <c r="F100" t="s">
        <v>105</v>
      </c>
      <c r="G100" s="126" t="s">
        <v>44</v>
      </c>
      <c r="H100" s="126" t="s">
        <v>107</v>
      </c>
      <c r="I100" s="126" t="s">
        <v>108</v>
      </c>
      <c r="J100" s="44">
        <v>17</v>
      </c>
      <c r="L100" s="44">
        <v>52</v>
      </c>
    </row>
    <row r="101" spans="1:12" ht="18">
      <c r="A101" s="122">
        <v>1101</v>
      </c>
      <c r="B101" s="93"/>
      <c r="C101" s="92" t="s">
        <v>305</v>
      </c>
      <c r="D101" s="92" t="s">
        <v>306</v>
      </c>
      <c r="E101" s="126" t="s">
        <v>307</v>
      </c>
      <c r="F101" t="s">
        <v>32</v>
      </c>
      <c r="G101" s="126" t="s">
        <v>19</v>
      </c>
      <c r="H101" s="126" t="s">
        <v>20</v>
      </c>
      <c r="I101" s="126" t="s">
        <v>21</v>
      </c>
      <c r="J101" s="44">
        <v>1</v>
      </c>
      <c r="L101" s="44">
        <v>51</v>
      </c>
    </row>
    <row r="102" spans="1:12" ht="18">
      <c r="A102" s="122">
        <v>2315</v>
      </c>
      <c r="B102" s="93"/>
      <c r="C102" s="92" t="s">
        <v>308</v>
      </c>
      <c r="D102" s="92" t="s">
        <v>309</v>
      </c>
      <c r="E102" s="126" t="s">
        <v>310</v>
      </c>
      <c r="F102" t="s">
        <v>167</v>
      </c>
      <c r="G102" s="126" t="s">
        <v>33</v>
      </c>
      <c r="H102" s="126" t="s">
        <v>34</v>
      </c>
      <c r="I102" s="126" t="s">
        <v>35</v>
      </c>
      <c r="J102" s="44">
        <v>9</v>
      </c>
      <c r="L102" s="44">
        <v>51</v>
      </c>
    </row>
    <row r="103" spans="1:12" ht="18">
      <c r="A103" s="122">
        <v>3606</v>
      </c>
      <c r="B103" s="93"/>
      <c r="C103" s="92" t="s">
        <v>311</v>
      </c>
      <c r="D103" s="92" t="s">
        <v>16</v>
      </c>
      <c r="E103" s="126" t="s">
        <v>312</v>
      </c>
      <c r="F103" t="s">
        <v>50</v>
      </c>
      <c r="G103" s="126" t="s">
        <v>78</v>
      </c>
      <c r="H103" s="126" t="s">
        <v>107</v>
      </c>
      <c r="I103" s="126" t="s">
        <v>108</v>
      </c>
      <c r="J103" s="44">
        <v>15</v>
      </c>
      <c r="L103" s="44">
        <v>51</v>
      </c>
    </row>
    <row r="104" spans="1:12" ht="18">
      <c r="A104" s="122">
        <v>4603</v>
      </c>
      <c r="B104" s="93"/>
      <c r="C104" s="92" t="s">
        <v>313</v>
      </c>
      <c r="D104" s="92" t="s">
        <v>16</v>
      </c>
      <c r="E104" s="126" t="s">
        <v>314</v>
      </c>
      <c r="F104" t="s">
        <v>134</v>
      </c>
      <c r="G104" s="126" t="s">
        <v>44</v>
      </c>
      <c r="H104" s="126" t="s">
        <v>107</v>
      </c>
      <c r="I104" s="126" t="s">
        <v>108</v>
      </c>
      <c r="J104" s="44">
        <v>17</v>
      </c>
      <c r="L104" s="44">
        <v>51</v>
      </c>
    </row>
    <row r="105" spans="1:12" ht="18">
      <c r="A105" s="122">
        <v>1105</v>
      </c>
      <c r="B105" s="93"/>
      <c r="C105" s="92" t="s">
        <v>315</v>
      </c>
      <c r="D105" s="92" t="s">
        <v>16</v>
      </c>
      <c r="E105" s="126" t="s">
        <v>316</v>
      </c>
      <c r="F105" t="s">
        <v>264</v>
      </c>
      <c r="G105" s="126" t="s">
        <v>19</v>
      </c>
      <c r="H105" s="126" t="s">
        <v>20</v>
      </c>
      <c r="I105" s="126" t="s">
        <v>21</v>
      </c>
      <c r="J105" s="44">
        <v>1</v>
      </c>
      <c r="L105" s="44">
        <v>50</v>
      </c>
    </row>
    <row r="106" spans="1:12" ht="18">
      <c r="A106" s="122">
        <v>1113</v>
      </c>
      <c r="B106" s="93"/>
      <c r="C106" s="92" t="s">
        <v>317</v>
      </c>
      <c r="D106" s="92" t="s">
        <v>16</v>
      </c>
      <c r="E106" s="126" t="s">
        <v>318</v>
      </c>
      <c r="F106" t="s">
        <v>18</v>
      </c>
      <c r="G106" s="126" t="s">
        <v>19</v>
      </c>
      <c r="H106" s="126" t="s">
        <v>20</v>
      </c>
      <c r="I106" s="126" t="s">
        <v>21</v>
      </c>
      <c r="J106" s="44">
        <v>2</v>
      </c>
      <c r="L106" s="44">
        <v>50</v>
      </c>
    </row>
    <row r="107" spans="1:12" ht="18">
      <c r="A107" s="122">
        <v>1117</v>
      </c>
      <c r="B107" s="93"/>
      <c r="C107" s="92" t="s">
        <v>319</v>
      </c>
      <c r="D107" s="92" t="s">
        <v>320</v>
      </c>
      <c r="E107" s="126" t="s">
        <v>321</v>
      </c>
      <c r="F107" t="s">
        <v>32</v>
      </c>
      <c r="G107" s="126" t="s">
        <v>19</v>
      </c>
      <c r="H107" s="126" t="s">
        <v>20</v>
      </c>
      <c r="I107" s="126" t="s">
        <v>25</v>
      </c>
      <c r="J107" s="44">
        <v>3</v>
      </c>
      <c r="L107" s="44">
        <v>50</v>
      </c>
    </row>
    <row r="108" spans="1:12" ht="18">
      <c r="A108" s="122">
        <v>2212</v>
      </c>
      <c r="B108" s="93"/>
      <c r="C108" s="92" t="s">
        <v>322</v>
      </c>
      <c r="D108" s="92" t="s">
        <v>16</v>
      </c>
      <c r="E108" s="126" t="s">
        <v>323</v>
      </c>
      <c r="F108" t="s">
        <v>324</v>
      </c>
      <c r="G108" s="126" t="s">
        <v>33</v>
      </c>
      <c r="H108" s="126" t="s">
        <v>91</v>
      </c>
      <c r="I108" s="126" t="s">
        <v>92</v>
      </c>
      <c r="J108" s="44">
        <v>6</v>
      </c>
      <c r="L108" s="44">
        <v>50</v>
      </c>
    </row>
    <row r="109" spans="1:12" ht="18">
      <c r="A109" s="122">
        <v>2215</v>
      </c>
      <c r="B109" s="93"/>
      <c r="C109" s="92" t="s">
        <v>325</v>
      </c>
      <c r="D109" s="92" t="s">
        <v>326</v>
      </c>
      <c r="E109" s="126" t="s">
        <v>327</v>
      </c>
      <c r="F109" t="s">
        <v>32</v>
      </c>
      <c r="G109" s="126" t="s">
        <v>33</v>
      </c>
      <c r="H109" s="126" t="s">
        <v>91</v>
      </c>
      <c r="I109" s="126" t="s">
        <v>92</v>
      </c>
      <c r="J109" s="44">
        <v>7</v>
      </c>
      <c r="L109" s="44">
        <v>50</v>
      </c>
    </row>
    <row r="110" spans="1:12" ht="18">
      <c r="A110" s="122">
        <v>2313</v>
      </c>
      <c r="B110" s="93"/>
      <c r="C110" s="92" t="s">
        <v>328</v>
      </c>
      <c r="D110" s="92" t="s">
        <v>16</v>
      </c>
      <c r="E110" s="126" t="s">
        <v>329</v>
      </c>
      <c r="F110" t="s">
        <v>330</v>
      </c>
      <c r="G110" s="126" t="s">
        <v>33</v>
      </c>
      <c r="H110" s="126" t="s">
        <v>34</v>
      </c>
      <c r="I110" s="126" t="s">
        <v>35</v>
      </c>
      <c r="J110" s="44">
        <v>9</v>
      </c>
      <c r="L110" s="44">
        <v>50</v>
      </c>
    </row>
    <row r="111" spans="1:12" ht="18">
      <c r="A111" s="122">
        <v>3410</v>
      </c>
      <c r="B111" s="93"/>
      <c r="C111" s="92" t="s">
        <v>331</v>
      </c>
      <c r="D111" s="92" t="s">
        <v>332</v>
      </c>
      <c r="E111" s="126" t="s">
        <v>333</v>
      </c>
      <c r="F111" t="s">
        <v>167</v>
      </c>
      <c r="G111" s="126" t="s">
        <v>78</v>
      </c>
      <c r="H111" s="126" t="s">
        <v>45</v>
      </c>
      <c r="I111" s="126" t="s">
        <v>101</v>
      </c>
      <c r="J111" s="44">
        <v>12</v>
      </c>
      <c r="L111" s="44">
        <v>50</v>
      </c>
    </row>
    <row r="112" spans="1:12" ht="18">
      <c r="A112" s="122">
        <v>5401</v>
      </c>
      <c r="B112" s="93"/>
      <c r="C112" s="92" t="s">
        <v>334</v>
      </c>
      <c r="D112" s="92" t="s">
        <v>335</v>
      </c>
      <c r="E112" s="126" t="s">
        <v>336</v>
      </c>
      <c r="F112" t="s">
        <v>105</v>
      </c>
      <c r="G112" s="126" t="s">
        <v>106</v>
      </c>
      <c r="H112" s="126" t="s">
        <v>45</v>
      </c>
      <c r="I112" s="126" t="s">
        <v>46</v>
      </c>
      <c r="J112" s="44">
        <v>18</v>
      </c>
      <c r="L112" s="44">
        <v>50</v>
      </c>
    </row>
    <row r="113" spans="1:12" ht="18">
      <c r="A113" s="122">
        <v>1106</v>
      </c>
      <c r="B113" s="93"/>
      <c r="C113" s="92" t="s">
        <v>337</v>
      </c>
      <c r="D113" s="92" t="s">
        <v>16</v>
      </c>
      <c r="E113" s="126" t="s">
        <v>338</v>
      </c>
      <c r="F113" t="s">
        <v>32</v>
      </c>
      <c r="G113" s="126" t="s">
        <v>19</v>
      </c>
      <c r="H113" s="126" t="s">
        <v>20</v>
      </c>
      <c r="I113" s="126" t="s">
        <v>21</v>
      </c>
      <c r="J113" s="44">
        <v>1</v>
      </c>
      <c r="L113" s="44">
        <v>49</v>
      </c>
    </row>
    <row r="114" spans="1:12" ht="18">
      <c r="A114" s="122">
        <v>2221</v>
      </c>
      <c r="B114" s="93"/>
      <c r="C114" s="92" t="s">
        <v>339</v>
      </c>
      <c r="D114" s="92" t="s">
        <v>340</v>
      </c>
      <c r="E114" s="126" t="s">
        <v>341</v>
      </c>
      <c r="F114" t="s">
        <v>167</v>
      </c>
      <c r="G114" s="126" t="s">
        <v>33</v>
      </c>
      <c r="H114" s="126" t="s">
        <v>91</v>
      </c>
      <c r="I114" s="126" t="s">
        <v>92</v>
      </c>
      <c r="J114" s="44">
        <v>7</v>
      </c>
      <c r="L114" s="44">
        <v>49</v>
      </c>
    </row>
    <row r="115" spans="1:12" ht="18">
      <c r="A115" s="122">
        <v>3416</v>
      </c>
      <c r="B115" s="93"/>
      <c r="C115" s="92" t="s">
        <v>342</v>
      </c>
      <c r="D115" s="92" t="s">
        <v>16</v>
      </c>
      <c r="E115" s="126" t="s">
        <v>343</v>
      </c>
      <c r="F115" t="s">
        <v>18</v>
      </c>
      <c r="G115" s="126" t="s">
        <v>78</v>
      </c>
      <c r="H115" s="126" t="s">
        <v>45</v>
      </c>
      <c r="I115" s="126" t="s">
        <v>101</v>
      </c>
      <c r="J115" s="44">
        <v>12</v>
      </c>
      <c r="L115" s="44">
        <v>49</v>
      </c>
    </row>
    <row r="116" spans="1:12" ht="18">
      <c r="A116" s="122">
        <v>3601</v>
      </c>
      <c r="B116" s="93"/>
      <c r="C116" s="92" t="s">
        <v>344</v>
      </c>
      <c r="D116" s="92" t="s">
        <v>16</v>
      </c>
      <c r="E116" s="126" t="s">
        <v>345</v>
      </c>
      <c r="F116" t="s">
        <v>264</v>
      </c>
      <c r="G116" s="126" t="s">
        <v>78</v>
      </c>
      <c r="H116" s="126" t="s">
        <v>107</v>
      </c>
      <c r="I116" s="126" t="s">
        <v>108</v>
      </c>
      <c r="J116" s="44">
        <v>15</v>
      </c>
      <c r="L116" s="44">
        <v>49</v>
      </c>
    </row>
    <row r="117" spans="1:12" ht="18">
      <c r="A117" s="122">
        <v>3604</v>
      </c>
      <c r="B117" s="93"/>
      <c r="C117" s="92" t="s">
        <v>346</v>
      </c>
      <c r="D117" s="92" t="s">
        <v>347</v>
      </c>
      <c r="E117" s="126" t="s">
        <v>348</v>
      </c>
      <c r="F117" t="s">
        <v>96</v>
      </c>
      <c r="G117" s="126" t="s">
        <v>78</v>
      </c>
      <c r="H117" s="126" t="s">
        <v>107</v>
      </c>
      <c r="I117" s="126" t="s">
        <v>108</v>
      </c>
      <c r="J117" s="44">
        <v>15</v>
      </c>
      <c r="L117" s="44">
        <v>49</v>
      </c>
    </row>
    <row r="118" spans="1:12" ht="18">
      <c r="A118" s="122">
        <v>3704</v>
      </c>
      <c r="B118" s="93"/>
      <c r="C118" s="92" t="s">
        <v>349</v>
      </c>
      <c r="D118" s="92" t="s">
        <v>16</v>
      </c>
      <c r="E118" s="126" t="s">
        <v>350</v>
      </c>
      <c r="F118" t="s">
        <v>50</v>
      </c>
      <c r="G118" s="126" t="s">
        <v>78</v>
      </c>
      <c r="H118" s="126" t="s">
        <v>112</v>
      </c>
      <c r="I118" s="126" t="s">
        <v>108</v>
      </c>
      <c r="J118" s="44">
        <v>16</v>
      </c>
      <c r="L118" s="44">
        <v>49</v>
      </c>
    </row>
    <row r="119" spans="1:12" ht="18">
      <c r="A119" s="122">
        <v>1112</v>
      </c>
      <c r="B119" s="93"/>
      <c r="C119" s="92" t="s">
        <v>351</v>
      </c>
      <c r="D119" s="92" t="s">
        <v>352</v>
      </c>
      <c r="E119" s="126" t="s">
        <v>353</v>
      </c>
      <c r="F119" t="s">
        <v>32</v>
      </c>
      <c r="G119" s="126" t="s">
        <v>19</v>
      </c>
      <c r="H119" s="126" t="s">
        <v>20</v>
      </c>
      <c r="I119" s="126" t="s">
        <v>21</v>
      </c>
      <c r="J119" s="44">
        <v>2</v>
      </c>
      <c r="L119" s="44">
        <v>48</v>
      </c>
    </row>
    <row r="120" spans="1:12" ht="18">
      <c r="A120" s="122">
        <v>1103</v>
      </c>
      <c r="B120" s="93"/>
      <c r="C120" s="92" t="s">
        <v>354</v>
      </c>
      <c r="D120" s="92" t="s">
        <v>355</v>
      </c>
      <c r="E120" s="126" t="s">
        <v>356</v>
      </c>
      <c r="F120" t="s">
        <v>18</v>
      </c>
      <c r="G120" s="126" t="s">
        <v>19</v>
      </c>
      <c r="H120" s="126" t="s">
        <v>20</v>
      </c>
      <c r="I120" s="126" t="s">
        <v>21</v>
      </c>
      <c r="J120" s="44">
        <v>1</v>
      </c>
      <c r="L120" s="44">
        <v>47</v>
      </c>
    </row>
    <row r="121" spans="1:12" ht="18">
      <c r="A121" s="124">
        <v>2224</v>
      </c>
      <c r="B121" s="93"/>
      <c r="C121" s="92" t="s">
        <v>357</v>
      </c>
      <c r="D121" s="92" t="s">
        <v>16</v>
      </c>
      <c r="E121" s="127" t="s">
        <v>358</v>
      </c>
      <c r="F121" s="127" t="s">
        <v>43</v>
      </c>
      <c r="G121" s="127" t="s">
        <v>33</v>
      </c>
      <c r="H121" s="127" t="s">
        <v>91</v>
      </c>
      <c r="I121" s="126" t="s">
        <v>92</v>
      </c>
      <c r="J121" s="44">
        <v>5</v>
      </c>
      <c r="L121" s="44">
        <v>47</v>
      </c>
    </row>
    <row r="122" spans="1:12" ht="18">
      <c r="A122" s="122">
        <v>1120</v>
      </c>
      <c r="B122" s="93"/>
      <c r="C122" s="92" t="s">
        <v>359</v>
      </c>
      <c r="D122" s="92" t="s">
        <v>16</v>
      </c>
      <c r="E122" t="s">
        <v>360</v>
      </c>
      <c r="F122" t="s">
        <v>32</v>
      </c>
      <c r="G122" s="126" t="s">
        <v>19</v>
      </c>
      <c r="H122" s="126" t="s">
        <v>20</v>
      </c>
      <c r="I122" s="126" t="s">
        <v>25</v>
      </c>
      <c r="J122" s="44">
        <v>3</v>
      </c>
      <c r="L122" s="44">
        <v>46</v>
      </c>
    </row>
    <row r="123" spans="1:12" ht="18">
      <c r="A123" s="122">
        <v>1131</v>
      </c>
      <c r="B123" s="93"/>
      <c r="C123" s="92" t="s">
        <v>361</v>
      </c>
      <c r="D123" s="92" t="s">
        <v>362</v>
      </c>
      <c r="E123" s="126" t="s">
        <v>363</v>
      </c>
      <c r="F123" t="s">
        <v>32</v>
      </c>
      <c r="G123" s="126" t="s">
        <v>19</v>
      </c>
      <c r="H123" s="126" t="s">
        <v>20</v>
      </c>
      <c r="I123" s="126" t="s">
        <v>25</v>
      </c>
      <c r="J123" s="44">
        <v>4</v>
      </c>
      <c r="L123" s="44">
        <v>46</v>
      </c>
    </row>
    <row r="124" spans="1:12" ht="18">
      <c r="A124" s="122">
        <v>3409</v>
      </c>
      <c r="B124" s="93"/>
      <c r="C124" s="92" t="s">
        <v>364</v>
      </c>
      <c r="D124" s="92" t="s">
        <v>16</v>
      </c>
      <c r="E124" s="126" t="s">
        <v>70</v>
      </c>
      <c r="F124" t="s">
        <v>18</v>
      </c>
      <c r="G124" s="126" t="s">
        <v>78</v>
      </c>
      <c r="H124" t="s">
        <v>45</v>
      </c>
      <c r="I124" s="126" t="s">
        <v>101</v>
      </c>
      <c r="J124" s="44">
        <v>12</v>
      </c>
      <c r="L124" s="44">
        <v>46</v>
      </c>
    </row>
    <row r="125" spans="1:12" ht="18">
      <c r="A125" s="122">
        <v>3706</v>
      </c>
      <c r="B125" s="93"/>
      <c r="C125" s="92" t="s">
        <v>365</v>
      </c>
      <c r="D125" s="92" t="s">
        <v>16</v>
      </c>
      <c r="E125" s="126" t="s">
        <v>366</v>
      </c>
      <c r="F125" t="s">
        <v>50</v>
      </c>
      <c r="G125" s="126" t="s">
        <v>78</v>
      </c>
      <c r="H125" s="126" t="s">
        <v>112</v>
      </c>
      <c r="I125" s="126" t="s">
        <v>108</v>
      </c>
      <c r="J125" s="44">
        <v>16</v>
      </c>
      <c r="L125" s="44">
        <v>46</v>
      </c>
    </row>
    <row r="126" spans="1:12" ht="18">
      <c r="A126" s="122">
        <v>1109</v>
      </c>
      <c r="B126" s="93"/>
      <c r="C126" s="92" t="s">
        <v>367</v>
      </c>
      <c r="D126" s="92" t="s">
        <v>368</v>
      </c>
      <c r="E126" s="126" t="s">
        <v>369</v>
      </c>
      <c r="F126" t="s">
        <v>18</v>
      </c>
      <c r="G126" s="126" t="s">
        <v>19</v>
      </c>
      <c r="H126" s="126" t="s">
        <v>20</v>
      </c>
      <c r="I126" s="126" t="s">
        <v>21</v>
      </c>
      <c r="J126" s="44">
        <v>2</v>
      </c>
      <c r="L126" s="44">
        <v>45</v>
      </c>
    </row>
    <row r="127" spans="1:12" ht="18">
      <c r="A127" s="122">
        <v>1128</v>
      </c>
      <c r="B127" s="93"/>
      <c r="C127" s="92" t="s">
        <v>370</v>
      </c>
      <c r="D127" s="92" t="s">
        <v>371</v>
      </c>
      <c r="E127" s="126" t="s">
        <v>372</v>
      </c>
      <c r="F127" t="s">
        <v>43</v>
      </c>
      <c r="G127" s="126" t="s">
        <v>19</v>
      </c>
      <c r="H127" s="126" t="s">
        <v>20</v>
      </c>
      <c r="I127" s="126" t="s">
        <v>25</v>
      </c>
      <c r="J127" s="44">
        <v>4</v>
      </c>
      <c r="L127" s="44">
        <v>45</v>
      </c>
    </row>
    <row r="128" spans="1:12" ht="18">
      <c r="A128" s="122">
        <v>2309</v>
      </c>
      <c r="B128" s="93"/>
      <c r="C128" s="92" t="s">
        <v>373</v>
      </c>
      <c r="D128" s="92" t="s">
        <v>16</v>
      </c>
      <c r="E128" s="126" t="s">
        <v>374</v>
      </c>
      <c r="F128" t="s">
        <v>32</v>
      </c>
      <c r="G128" s="126" t="s">
        <v>33</v>
      </c>
      <c r="H128" s="126" t="s">
        <v>34</v>
      </c>
      <c r="I128" s="126" t="s">
        <v>35</v>
      </c>
      <c r="J128" s="44">
        <v>9</v>
      </c>
      <c r="L128" s="44">
        <v>45</v>
      </c>
    </row>
    <row r="129" spans="1:12" ht="18">
      <c r="A129" s="122">
        <v>3514</v>
      </c>
      <c r="B129" s="93"/>
      <c r="C129" s="92" t="s">
        <v>375</v>
      </c>
      <c r="D129" s="92" t="s">
        <v>376</v>
      </c>
      <c r="E129" s="126" t="s">
        <v>377</v>
      </c>
      <c r="F129" t="s">
        <v>201</v>
      </c>
      <c r="G129" s="126" t="s">
        <v>78</v>
      </c>
      <c r="H129" s="126" t="s">
        <v>51</v>
      </c>
      <c r="I129" s="126" t="s">
        <v>79</v>
      </c>
      <c r="J129" s="44">
        <v>14</v>
      </c>
      <c r="L129" s="44">
        <v>45</v>
      </c>
    </row>
    <row r="130" spans="1:12" ht="18">
      <c r="A130" s="122">
        <v>4401</v>
      </c>
      <c r="B130" s="93"/>
      <c r="C130" s="92" t="s">
        <v>378</v>
      </c>
      <c r="D130" s="92" t="s">
        <v>16</v>
      </c>
      <c r="E130" s="126" t="s">
        <v>379</v>
      </c>
      <c r="F130" t="s">
        <v>50</v>
      </c>
      <c r="G130" s="126" t="s">
        <v>44</v>
      </c>
      <c r="H130" s="126" t="s">
        <v>45</v>
      </c>
      <c r="I130" s="126" t="s">
        <v>46</v>
      </c>
      <c r="J130" s="44">
        <v>18</v>
      </c>
      <c r="L130" s="44">
        <v>45</v>
      </c>
    </row>
    <row r="131" spans="1:12" ht="18">
      <c r="A131" s="122">
        <v>1127</v>
      </c>
      <c r="B131" s="93"/>
      <c r="C131" s="92" t="s">
        <v>380</v>
      </c>
      <c r="D131" s="92" t="s">
        <v>381</v>
      </c>
      <c r="E131" s="126" t="s">
        <v>382</v>
      </c>
      <c r="F131" t="s">
        <v>32</v>
      </c>
      <c r="G131" s="126" t="s">
        <v>19</v>
      </c>
      <c r="H131" s="126" t="s">
        <v>20</v>
      </c>
      <c r="I131" s="126" t="s">
        <v>25</v>
      </c>
      <c r="J131" s="44">
        <v>4</v>
      </c>
      <c r="L131" s="44">
        <v>44</v>
      </c>
    </row>
    <row r="132" spans="1:12" ht="18">
      <c r="A132" s="122">
        <v>1114</v>
      </c>
      <c r="B132" s="93"/>
      <c r="C132" s="92" t="s">
        <v>383</v>
      </c>
      <c r="D132" s="92" t="s">
        <v>16</v>
      </c>
      <c r="E132" s="126" t="s">
        <v>384</v>
      </c>
      <c r="F132" t="s">
        <v>32</v>
      </c>
      <c r="G132" s="126" t="s">
        <v>19</v>
      </c>
      <c r="H132" s="126" t="s">
        <v>20</v>
      </c>
      <c r="I132" s="126" t="s">
        <v>21</v>
      </c>
      <c r="J132" s="44">
        <v>2</v>
      </c>
      <c r="L132" s="44">
        <v>43</v>
      </c>
    </row>
    <row r="133" spans="1:12" ht="18">
      <c r="A133" s="122">
        <v>1110</v>
      </c>
      <c r="B133" s="93"/>
      <c r="C133" s="92" t="s">
        <v>385</v>
      </c>
      <c r="D133" s="92" t="s">
        <v>16</v>
      </c>
      <c r="E133" s="126" t="s">
        <v>386</v>
      </c>
      <c r="F133" t="s">
        <v>43</v>
      </c>
      <c r="G133" s="126" t="s">
        <v>19</v>
      </c>
      <c r="H133" s="126" t="s">
        <v>20</v>
      </c>
      <c r="I133" s="126" t="s">
        <v>21</v>
      </c>
      <c r="J133" s="44">
        <v>2</v>
      </c>
      <c r="L133" s="44">
        <v>42</v>
      </c>
    </row>
    <row r="134" spans="1:12" ht="18">
      <c r="A134" s="122">
        <v>3702</v>
      </c>
      <c r="B134" s="93"/>
      <c r="C134" s="92" t="s">
        <v>387</v>
      </c>
      <c r="D134" s="92" t="s">
        <v>16</v>
      </c>
      <c r="E134" s="126" t="s">
        <v>388</v>
      </c>
      <c r="F134" t="s">
        <v>50</v>
      </c>
      <c r="G134" s="126" t="s">
        <v>78</v>
      </c>
      <c r="H134" s="126" t="s">
        <v>112</v>
      </c>
      <c r="I134" s="126" t="s">
        <v>108</v>
      </c>
      <c r="J134" s="44">
        <v>16</v>
      </c>
      <c r="L134" s="44">
        <v>42</v>
      </c>
    </row>
    <row r="135" spans="1:12" ht="18">
      <c r="A135" s="122">
        <v>1115</v>
      </c>
      <c r="B135" s="93"/>
      <c r="C135" s="92" t="s">
        <v>389</v>
      </c>
      <c r="D135" s="92" t="s">
        <v>16</v>
      </c>
      <c r="E135" t="s">
        <v>390</v>
      </c>
      <c r="F135" t="s">
        <v>18</v>
      </c>
      <c r="G135" s="126" t="s">
        <v>19</v>
      </c>
      <c r="H135" s="126" t="s">
        <v>20</v>
      </c>
      <c r="I135" s="126" t="s">
        <v>21</v>
      </c>
      <c r="J135" s="44">
        <v>2</v>
      </c>
      <c r="L135" s="44">
        <v>41</v>
      </c>
    </row>
    <row r="136" spans="1:12" ht="18">
      <c r="A136" s="122">
        <v>2216</v>
      </c>
      <c r="B136" s="93"/>
      <c r="C136" s="92" t="s">
        <v>391</v>
      </c>
      <c r="D136" s="92" t="s">
        <v>16</v>
      </c>
      <c r="E136" s="126" t="s">
        <v>392</v>
      </c>
      <c r="F136" t="s">
        <v>32</v>
      </c>
      <c r="G136" s="126" t="s">
        <v>33</v>
      </c>
      <c r="H136" s="126" t="s">
        <v>91</v>
      </c>
      <c r="I136" s="126" t="s">
        <v>92</v>
      </c>
      <c r="J136" s="44">
        <v>7</v>
      </c>
      <c r="L136" s="44">
        <v>41</v>
      </c>
    </row>
    <row r="137" spans="1:12" ht="18">
      <c r="A137" s="122">
        <v>3414</v>
      </c>
      <c r="B137" s="93"/>
      <c r="C137" s="92" t="s">
        <v>393</v>
      </c>
      <c r="D137" s="92" t="s">
        <v>394</v>
      </c>
      <c r="E137" s="126" t="s">
        <v>395</v>
      </c>
      <c r="F137" t="s">
        <v>167</v>
      </c>
      <c r="G137" s="126" t="s">
        <v>78</v>
      </c>
      <c r="H137" s="126" t="s">
        <v>45</v>
      </c>
      <c r="I137" s="126" t="s">
        <v>101</v>
      </c>
      <c r="J137" s="44">
        <v>12</v>
      </c>
      <c r="L137" s="44">
        <v>41</v>
      </c>
    </row>
    <row r="138" spans="1:12" ht="18">
      <c r="A138" s="122">
        <v>1111</v>
      </c>
      <c r="B138" s="93"/>
      <c r="C138" s="92" t="s">
        <v>396</v>
      </c>
      <c r="D138" s="92" t="s">
        <v>16</v>
      </c>
      <c r="E138" s="126" t="s">
        <v>397</v>
      </c>
      <c r="F138" t="s">
        <v>43</v>
      </c>
      <c r="G138" s="126" t="s">
        <v>19</v>
      </c>
      <c r="H138" s="126" t="s">
        <v>20</v>
      </c>
      <c r="I138" s="126" t="s">
        <v>21</v>
      </c>
      <c r="J138" s="44">
        <v>2</v>
      </c>
      <c r="L138" s="44">
        <v>40</v>
      </c>
    </row>
    <row r="139" spans="1:12" ht="18">
      <c r="A139" s="122">
        <v>3403</v>
      </c>
      <c r="B139" s="93"/>
      <c r="C139" s="92" t="s">
        <v>398</v>
      </c>
      <c r="D139" s="92" t="s">
        <v>399</v>
      </c>
      <c r="E139" s="126" t="s">
        <v>400</v>
      </c>
      <c r="F139" t="s">
        <v>32</v>
      </c>
      <c r="G139" s="126" t="s">
        <v>78</v>
      </c>
      <c r="H139" s="126" t="s">
        <v>45</v>
      </c>
      <c r="I139" s="126" t="s">
        <v>101</v>
      </c>
      <c r="J139" s="44">
        <v>11</v>
      </c>
      <c r="L139" s="44">
        <v>40</v>
      </c>
    </row>
    <row r="140" spans="1:12" ht="18">
      <c r="A140" s="122">
        <v>3510</v>
      </c>
      <c r="B140" s="93"/>
      <c r="C140" s="92" t="s">
        <v>401</v>
      </c>
      <c r="D140" s="92" t="s">
        <v>16</v>
      </c>
      <c r="E140" s="126" t="s">
        <v>402</v>
      </c>
      <c r="F140" t="s">
        <v>50</v>
      </c>
      <c r="G140" s="126" t="s">
        <v>78</v>
      </c>
      <c r="H140" s="126" t="s">
        <v>51</v>
      </c>
      <c r="I140" s="126" t="s">
        <v>79</v>
      </c>
      <c r="J140" s="44">
        <v>14</v>
      </c>
      <c r="L140" s="44">
        <v>40</v>
      </c>
    </row>
    <row r="141" spans="1:12" ht="18">
      <c r="A141" s="122">
        <v>3602</v>
      </c>
      <c r="B141" s="93"/>
      <c r="C141" s="92" t="s">
        <v>403</v>
      </c>
      <c r="D141" s="92" t="s">
        <v>404</v>
      </c>
      <c r="E141" s="126" t="s">
        <v>405</v>
      </c>
      <c r="F141" t="s">
        <v>32</v>
      </c>
      <c r="G141" s="126" t="s">
        <v>78</v>
      </c>
      <c r="H141" s="126" t="s">
        <v>107</v>
      </c>
      <c r="I141" s="126" t="s">
        <v>108</v>
      </c>
      <c r="J141" s="44">
        <v>15</v>
      </c>
      <c r="L141" s="44">
        <v>40</v>
      </c>
    </row>
    <row r="142" spans="1:12" ht="18">
      <c r="A142" s="122">
        <v>5402</v>
      </c>
      <c r="B142" s="93"/>
      <c r="C142" s="92" t="s">
        <v>406</v>
      </c>
      <c r="D142" s="92" t="s">
        <v>407</v>
      </c>
      <c r="E142" s="126" t="s">
        <v>408</v>
      </c>
      <c r="F142" t="s">
        <v>105</v>
      </c>
      <c r="G142" s="126" t="s">
        <v>106</v>
      </c>
      <c r="H142" s="126" t="s">
        <v>45</v>
      </c>
      <c r="I142" s="126" t="s">
        <v>46</v>
      </c>
      <c r="J142" s="44">
        <v>18</v>
      </c>
      <c r="L142" s="44">
        <v>40</v>
      </c>
    </row>
    <row r="143" spans="1:12" ht="18">
      <c r="A143" s="122">
        <v>1104</v>
      </c>
      <c r="B143" s="93"/>
      <c r="C143" s="92" t="s">
        <v>409</v>
      </c>
      <c r="D143" s="92" t="s">
        <v>16</v>
      </c>
      <c r="E143" s="126" t="s">
        <v>410</v>
      </c>
      <c r="F143" t="s">
        <v>18</v>
      </c>
      <c r="G143" s="126" t="s">
        <v>19</v>
      </c>
      <c r="H143" s="126" t="s">
        <v>20</v>
      </c>
      <c r="I143" s="126" t="s">
        <v>21</v>
      </c>
      <c r="J143" s="44">
        <v>1</v>
      </c>
      <c r="L143" s="44">
        <v>39</v>
      </c>
    </row>
    <row r="144" spans="1:12" ht="18">
      <c r="A144" s="122">
        <v>3701</v>
      </c>
      <c r="B144" s="93"/>
      <c r="C144" s="92" t="s">
        <v>411</v>
      </c>
      <c r="D144" s="92" t="s">
        <v>16</v>
      </c>
      <c r="E144" s="126" t="s">
        <v>412</v>
      </c>
      <c r="F144" t="s">
        <v>50</v>
      </c>
      <c r="G144" s="126" t="s">
        <v>78</v>
      </c>
      <c r="H144" s="126" t="s">
        <v>112</v>
      </c>
      <c r="I144" s="126" t="s">
        <v>108</v>
      </c>
      <c r="J144" s="44">
        <v>16</v>
      </c>
      <c r="L144" s="44">
        <v>39</v>
      </c>
    </row>
    <row r="145" spans="1:12" ht="18">
      <c r="A145" s="122">
        <v>2202</v>
      </c>
      <c r="B145" s="93"/>
      <c r="C145" s="92" t="s">
        <v>413</v>
      </c>
      <c r="D145" s="92" t="s">
        <v>414</v>
      </c>
      <c r="E145" s="126" t="s">
        <v>415</v>
      </c>
      <c r="F145" t="s">
        <v>167</v>
      </c>
      <c r="G145" s="126" t="s">
        <v>33</v>
      </c>
      <c r="H145" s="126" t="s">
        <v>91</v>
      </c>
      <c r="I145" s="126" t="s">
        <v>92</v>
      </c>
      <c r="J145" s="44">
        <v>5</v>
      </c>
      <c r="L145" s="44">
        <v>38</v>
      </c>
    </row>
    <row r="146" spans="1:12" ht="18">
      <c r="A146" s="122">
        <v>2219</v>
      </c>
      <c r="B146" s="93"/>
      <c r="C146" s="92" t="s">
        <v>416</v>
      </c>
      <c r="D146" s="92" t="s">
        <v>417</v>
      </c>
      <c r="E146" s="126" t="s">
        <v>418</v>
      </c>
      <c r="F146" t="s">
        <v>32</v>
      </c>
      <c r="G146" s="126" t="s">
        <v>33</v>
      </c>
      <c r="H146" s="126" t="s">
        <v>91</v>
      </c>
      <c r="I146" s="126" t="s">
        <v>92</v>
      </c>
      <c r="J146" s="44">
        <v>7</v>
      </c>
      <c r="L146" s="44">
        <v>38</v>
      </c>
    </row>
    <row r="147" spans="1:12" ht="18">
      <c r="A147" s="122">
        <v>3407</v>
      </c>
      <c r="B147" s="93"/>
      <c r="C147" s="92" t="s">
        <v>419</v>
      </c>
      <c r="D147" s="92" t="s">
        <v>420</v>
      </c>
      <c r="E147" s="126" t="s">
        <v>421</v>
      </c>
      <c r="F147" t="s">
        <v>32</v>
      </c>
      <c r="G147" s="126" t="s">
        <v>78</v>
      </c>
      <c r="H147" s="126" t="s">
        <v>45</v>
      </c>
      <c r="I147" s="126" t="s">
        <v>101</v>
      </c>
      <c r="J147" s="44">
        <v>11</v>
      </c>
      <c r="L147" s="44">
        <v>38</v>
      </c>
    </row>
    <row r="148" spans="1:12" ht="18">
      <c r="A148" s="122">
        <v>3411</v>
      </c>
      <c r="B148" s="93"/>
      <c r="C148" s="92" t="s">
        <v>422</v>
      </c>
      <c r="D148" s="92" t="s">
        <v>16</v>
      </c>
      <c r="E148" s="126" t="s">
        <v>423</v>
      </c>
      <c r="F148" t="s">
        <v>201</v>
      </c>
      <c r="G148" s="126" t="s">
        <v>78</v>
      </c>
      <c r="H148" s="126" t="s">
        <v>45</v>
      </c>
      <c r="I148" s="126" t="s">
        <v>101</v>
      </c>
      <c r="J148" s="44">
        <v>12</v>
      </c>
      <c r="L148" s="44">
        <v>38</v>
      </c>
    </row>
    <row r="149" spans="1:12" ht="18">
      <c r="A149" s="122">
        <v>4505</v>
      </c>
      <c r="B149" s="93"/>
      <c r="C149" s="92" t="s">
        <v>424</v>
      </c>
      <c r="D149" s="92" t="s">
        <v>16</v>
      </c>
      <c r="E149" s="126" t="s">
        <v>425</v>
      </c>
      <c r="F149" t="s">
        <v>50</v>
      </c>
      <c r="G149" s="126" t="s">
        <v>44</v>
      </c>
      <c r="H149" s="126" t="s">
        <v>51</v>
      </c>
      <c r="I149" s="126" t="s">
        <v>46</v>
      </c>
      <c r="J149" s="44">
        <v>19</v>
      </c>
      <c r="L149" s="44">
        <v>38</v>
      </c>
    </row>
    <row r="150" spans="1:12" ht="18">
      <c r="A150" s="122">
        <v>2220</v>
      </c>
      <c r="B150" s="93"/>
      <c r="C150" s="92" t="s">
        <v>426</v>
      </c>
      <c r="D150" s="92" t="s">
        <v>16</v>
      </c>
      <c r="E150" s="126" t="s">
        <v>427</v>
      </c>
      <c r="F150" t="s">
        <v>18</v>
      </c>
      <c r="G150" s="126" t="s">
        <v>33</v>
      </c>
      <c r="H150" s="126" t="s">
        <v>91</v>
      </c>
      <c r="I150" s="126" t="s">
        <v>92</v>
      </c>
      <c r="J150" s="44">
        <v>7</v>
      </c>
      <c r="L150" s="44">
        <v>37</v>
      </c>
    </row>
    <row r="151" spans="1:12" ht="18">
      <c r="A151" s="122">
        <v>3605</v>
      </c>
      <c r="B151" s="93"/>
      <c r="C151" s="92" t="s">
        <v>428</v>
      </c>
      <c r="D151" s="92" t="s">
        <v>16</v>
      </c>
      <c r="E151" s="126" t="s">
        <v>429</v>
      </c>
      <c r="F151" t="s">
        <v>167</v>
      </c>
      <c r="G151" s="126" t="s">
        <v>78</v>
      </c>
      <c r="H151" s="126" t="s">
        <v>107</v>
      </c>
      <c r="I151" s="126" t="s">
        <v>108</v>
      </c>
      <c r="J151" s="44">
        <v>15</v>
      </c>
      <c r="L151" s="44">
        <v>37</v>
      </c>
    </row>
    <row r="152" spans="1:12" ht="18">
      <c r="A152" s="125">
        <v>4702</v>
      </c>
      <c r="B152" s="93"/>
      <c r="C152" s="92" t="s">
        <v>430</v>
      </c>
      <c r="D152" s="92" t="s">
        <v>16</v>
      </c>
      <c r="E152" s="128" t="s">
        <v>431</v>
      </c>
      <c r="F152" s="128" t="s">
        <v>50</v>
      </c>
      <c r="G152" s="128" t="s">
        <v>44</v>
      </c>
      <c r="H152" s="128" t="s">
        <v>112</v>
      </c>
      <c r="I152" s="126" t="s">
        <v>108</v>
      </c>
      <c r="J152" s="44">
        <v>17</v>
      </c>
      <c r="L152" s="44">
        <v>37</v>
      </c>
    </row>
    <row r="153" spans="1:12" ht="18">
      <c r="A153" s="122">
        <v>4701</v>
      </c>
      <c r="B153" s="93"/>
      <c r="C153" s="92" t="s">
        <v>432</v>
      </c>
      <c r="D153" s="92" t="s">
        <v>433</v>
      </c>
      <c r="E153" s="126" t="s">
        <v>434</v>
      </c>
      <c r="F153" t="s">
        <v>105</v>
      </c>
      <c r="G153" s="126" t="s">
        <v>44</v>
      </c>
      <c r="H153" s="126" t="s">
        <v>112</v>
      </c>
      <c r="I153" s="126" t="s">
        <v>108</v>
      </c>
      <c r="J153" s="44">
        <v>17</v>
      </c>
      <c r="L153" s="44">
        <v>35</v>
      </c>
    </row>
    <row r="154" spans="1:12" ht="18">
      <c r="A154" s="122">
        <v>1132</v>
      </c>
      <c r="B154" s="93"/>
      <c r="C154" s="92" t="s">
        <v>435</v>
      </c>
      <c r="D154" s="92"/>
      <c r="E154" s="126" t="s">
        <v>436</v>
      </c>
      <c r="F154" t="s">
        <v>32</v>
      </c>
      <c r="G154" s="126" t="s">
        <v>19</v>
      </c>
      <c r="H154" s="126" t="s">
        <v>20</v>
      </c>
      <c r="I154" s="126" t="s">
        <v>25</v>
      </c>
      <c r="J154" s="44">
        <v>4</v>
      </c>
      <c r="L154" s="44">
        <v>30</v>
      </c>
    </row>
    <row r="155" spans="1:12" ht="18">
      <c r="A155" s="122">
        <v>1129</v>
      </c>
      <c r="B155" s="93"/>
      <c r="C155" s="92" t="s">
        <v>437</v>
      </c>
      <c r="D155" s="92" t="s">
        <v>16</v>
      </c>
      <c r="E155" s="126" t="s">
        <v>438</v>
      </c>
      <c r="F155" t="s">
        <v>258</v>
      </c>
      <c r="G155" s="126" t="s">
        <v>19</v>
      </c>
      <c r="H155" s="126" t="s">
        <v>20</v>
      </c>
      <c r="I155" s="126" t="s">
        <v>25</v>
      </c>
      <c r="J155" s="44">
        <v>4</v>
      </c>
      <c r="L155" s="44">
        <v>25</v>
      </c>
    </row>
    <row r="156" spans="1:12" ht="18">
      <c r="A156" s="92"/>
      <c r="B156" s="93"/>
      <c r="C156" s="92"/>
      <c r="D156" s="92"/>
      <c r="E156" s="92"/>
      <c r="F156" s="92"/>
      <c r="G156" s="92"/>
      <c r="H156" s="92"/>
    </row>
    <row r="157" spans="1:12" ht="18">
      <c r="A157" s="92"/>
      <c r="B157" s="93"/>
      <c r="C157" s="92"/>
      <c r="D157" s="92"/>
      <c r="E157" s="92"/>
      <c r="F157" s="92"/>
      <c r="G157" s="92"/>
      <c r="H157" s="92"/>
    </row>
    <row r="158" spans="1:12" ht="18">
      <c r="A158" s="92"/>
      <c r="B158" s="93"/>
      <c r="C158" s="92"/>
      <c r="D158" s="92"/>
      <c r="E158" s="92"/>
      <c r="F158" s="92"/>
      <c r="G158" s="92"/>
      <c r="H158" s="92"/>
    </row>
    <row r="159" spans="1:12" ht="18">
      <c r="A159" s="92"/>
      <c r="B159" s="93"/>
      <c r="C159" s="92"/>
      <c r="D159" s="92"/>
      <c r="E159" s="92"/>
      <c r="F159" s="92"/>
      <c r="G159" s="92"/>
      <c r="H159" s="92"/>
    </row>
    <row r="160" spans="1:12" ht="18">
      <c r="A160" s="92"/>
      <c r="B160" s="93"/>
      <c r="C160" s="92"/>
      <c r="D160" s="92"/>
      <c r="E160" s="92"/>
      <c r="F160" s="92"/>
      <c r="G160" s="92"/>
      <c r="H160" s="92"/>
    </row>
    <row r="161" spans="1:8" ht="18">
      <c r="A161" s="92"/>
      <c r="B161" s="93"/>
      <c r="C161" s="92"/>
      <c r="D161" s="92"/>
      <c r="E161" s="92"/>
      <c r="F161" s="92"/>
      <c r="G161" s="92"/>
      <c r="H161" s="92"/>
    </row>
    <row r="162" spans="1:8" ht="18">
      <c r="A162" s="92"/>
      <c r="B162" s="93"/>
      <c r="C162" s="92"/>
      <c r="D162" s="92"/>
      <c r="E162" s="92"/>
      <c r="F162" s="92"/>
      <c r="G162" s="92"/>
      <c r="H162" s="92"/>
    </row>
    <row r="163" spans="1:8" ht="18">
      <c r="A163" s="92"/>
      <c r="B163" s="93"/>
      <c r="C163" s="92"/>
      <c r="D163" s="92"/>
      <c r="E163" s="92"/>
      <c r="F163" s="92"/>
      <c r="G163" s="92"/>
      <c r="H163" s="92"/>
    </row>
    <row r="164" spans="1:8" ht="18">
      <c r="A164" s="92"/>
      <c r="B164" s="93"/>
      <c r="C164" s="92"/>
      <c r="D164" s="92"/>
      <c r="E164" s="92"/>
      <c r="F164" s="92"/>
      <c r="G164" s="92"/>
      <c r="H164" s="92"/>
    </row>
    <row r="165" spans="1:8" ht="18">
      <c r="A165" s="92"/>
      <c r="B165" s="93"/>
      <c r="C165" s="92"/>
      <c r="D165" s="92"/>
      <c r="E165" s="92"/>
      <c r="F165" s="92"/>
      <c r="G165" s="92"/>
      <c r="H165" s="92"/>
    </row>
    <row r="166" spans="1:8" ht="18">
      <c r="A166" s="92"/>
      <c r="B166" s="93"/>
      <c r="C166" s="92"/>
      <c r="D166" s="92"/>
      <c r="E166" s="92"/>
      <c r="F166" s="92"/>
      <c r="G166" s="92"/>
      <c r="H166" s="92"/>
    </row>
    <row r="167" spans="1:8" ht="18">
      <c r="A167" s="92"/>
      <c r="B167" s="93"/>
      <c r="C167" s="92"/>
      <c r="D167" s="92"/>
      <c r="E167" s="92"/>
      <c r="F167" s="92"/>
      <c r="G167" s="92"/>
      <c r="H167" s="92"/>
    </row>
    <row r="168" spans="1:8" ht="18">
      <c r="A168" s="92"/>
      <c r="B168" s="93"/>
      <c r="C168" s="92"/>
      <c r="D168" s="92"/>
      <c r="E168" s="92"/>
      <c r="F168" s="92"/>
      <c r="G168" s="92"/>
      <c r="H168" s="92"/>
    </row>
    <row r="169" spans="1:8" ht="18">
      <c r="A169" s="92"/>
      <c r="B169" s="93"/>
      <c r="C169" s="92"/>
      <c r="D169" s="92"/>
      <c r="E169" s="92"/>
      <c r="F169" s="92"/>
      <c r="G169" s="92"/>
      <c r="H169" s="92"/>
    </row>
    <row r="170" spans="1:8" ht="18">
      <c r="A170" s="92"/>
      <c r="B170" s="93"/>
      <c r="C170" s="92"/>
      <c r="D170" s="92"/>
      <c r="E170" s="92"/>
      <c r="F170" s="92"/>
      <c r="G170" s="92"/>
      <c r="H170" s="92"/>
    </row>
    <row r="171" spans="1:8" ht="18">
      <c r="A171" s="92"/>
      <c r="B171" s="93"/>
      <c r="C171" s="92"/>
      <c r="D171" s="92"/>
      <c r="E171" s="92"/>
      <c r="F171" s="92"/>
      <c r="G171" s="92"/>
      <c r="H171" s="92"/>
    </row>
    <row r="172" spans="1:8" ht="18">
      <c r="A172" s="92"/>
      <c r="B172" s="93"/>
      <c r="C172" s="92"/>
      <c r="D172" s="92"/>
      <c r="E172" s="92"/>
      <c r="F172" s="92"/>
      <c r="G172" s="92"/>
      <c r="H172" s="92"/>
    </row>
    <row r="173" spans="1:8" ht="18">
      <c r="A173" s="92"/>
      <c r="B173" s="93"/>
      <c r="C173" s="92"/>
      <c r="D173" s="92"/>
      <c r="E173" s="92"/>
      <c r="F173" s="92"/>
      <c r="G173" s="92"/>
      <c r="H173" s="92"/>
    </row>
    <row r="174" spans="1:8" ht="18">
      <c r="A174" s="92"/>
      <c r="B174" s="93"/>
      <c r="C174" s="92"/>
      <c r="D174" s="92"/>
      <c r="E174" s="92"/>
      <c r="F174" s="92"/>
      <c r="G174" s="92"/>
      <c r="H174" s="92"/>
    </row>
    <row r="175" spans="1:8" ht="18">
      <c r="A175" s="92"/>
      <c r="B175" s="93"/>
      <c r="C175" s="92"/>
      <c r="D175" s="92"/>
      <c r="E175" s="92"/>
      <c r="F175" s="92"/>
      <c r="G175" s="92"/>
      <c r="H175" s="92"/>
    </row>
    <row r="176" spans="1:8" ht="18">
      <c r="A176" s="92"/>
      <c r="B176" s="93"/>
      <c r="C176" s="92"/>
      <c r="D176" s="92"/>
      <c r="E176" s="92"/>
      <c r="F176" s="92"/>
      <c r="G176" s="92"/>
      <c r="H176" s="92"/>
    </row>
    <row r="177" spans="1:8" ht="18">
      <c r="A177" s="92"/>
      <c r="B177" s="93"/>
      <c r="C177" s="92"/>
      <c r="D177" s="92"/>
      <c r="E177" s="92"/>
      <c r="F177" s="92"/>
      <c r="G177" s="92"/>
      <c r="H177" s="92"/>
    </row>
    <row r="178" spans="1:8" ht="18">
      <c r="A178" s="92"/>
      <c r="B178" s="93"/>
      <c r="C178" s="92"/>
      <c r="D178" s="92"/>
      <c r="E178" s="92"/>
      <c r="F178" s="92"/>
      <c r="G178" s="92"/>
      <c r="H178" s="92"/>
    </row>
    <row r="179" spans="1:8" ht="18">
      <c r="A179" s="92"/>
      <c r="B179" s="93"/>
      <c r="C179" s="92"/>
      <c r="D179" s="92"/>
      <c r="E179" s="92"/>
      <c r="F179" s="92"/>
      <c r="G179" s="92"/>
      <c r="H179" s="92"/>
    </row>
    <row r="180" spans="1:8" ht="18">
      <c r="A180" s="92"/>
      <c r="B180" s="93"/>
      <c r="C180" s="92"/>
      <c r="D180" s="92"/>
      <c r="E180" s="92"/>
      <c r="F180" s="92"/>
      <c r="G180" s="92"/>
      <c r="H180" s="92"/>
    </row>
    <row r="181" spans="1:8" ht="18">
      <c r="A181" s="92"/>
      <c r="B181" s="93"/>
      <c r="C181" s="92"/>
      <c r="D181" s="92"/>
      <c r="E181" s="92"/>
      <c r="F181" s="92"/>
      <c r="G181" s="92"/>
      <c r="H181" s="92"/>
    </row>
    <row r="182" spans="1:8" ht="18">
      <c r="A182" s="92"/>
      <c r="B182" s="93"/>
      <c r="C182" s="92"/>
      <c r="D182" s="92"/>
      <c r="E182" s="92"/>
      <c r="F182" s="92"/>
      <c r="G182" s="92"/>
      <c r="H182" s="92"/>
    </row>
    <row r="183" spans="1:8" ht="18">
      <c r="A183" s="92"/>
      <c r="B183" s="93"/>
      <c r="C183" s="92"/>
      <c r="D183" s="92"/>
      <c r="E183" s="92"/>
      <c r="F183" s="92"/>
      <c r="G183" s="92"/>
      <c r="H183" s="92"/>
    </row>
    <row r="184" spans="1:8" ht="18">
      <c r="A184" s="92"/>
      <c r="B184" s="93"/>
      <c r="C184" s="92"/>
      <c r="D184" s="92"/>
      <c r="E184" s="92"/>
      <c r="F184" s="92"/>
      <c r="G184" s="92"/>
      <c r="H184" s="92"/>
    </row>
    <row r="185" spans="1:8" ht="18">
      <c r="A185" s="92"/>
      <c r="B185" s="93"/>
      <c r="C185" s="92"/>
      <c r="D185" s="92"/>
      <c r="E185" s="92"/>
      <c r="F185" s="92"/>
      <c r="G185" s="92"/>
      <c r="H185" s="92"/>
    </row>
    <row r="186" spans="1:8" ht="18">
      <c r="A186" s="92"/>
      <c r="B186" s="93"/>
      <c r="C186" s="92"/>
      <c r="D186" s="92"/>
      <c r="E186" s="92"/>
      <c r="F186" s="92"/>
      <c r="G186" s="92"/>
      <c r="H186" s="92"/>
    </row>
    <row r="187" spans="1:8" ht="18">
      <c r="A187" s="92"/>
      <c r="B187" s="93"/>
      <c r="C187" s="92"/>
      <c r="D187" s="92"/>
      <c r="E187" s="92"/>
      <c r="F187" s="92"/>
      <c r="G187" s="92"/>
      <c r="H187" s="92"/>
    </row>
    <row r="188" spans="1:8" ht="18">
      <c r="A188" s="92"/>
      <c r="B188" s="93"/>
      <c r="C188" s="92"/>
      <c r="D188" s="92"/>
      <c r="E188" s="92"/>
      <c r="F188" s="92"/>
      <c r="G188" s="92"/>
      <c r="H188" s="92"/>
    </row>
    <row r="189" spans="1:8" ht="18">
      <c r="A189" s="92"/>
      <c r="B189" s="93"/>
      <c r="C189" s="92"/>
      <c r="D189" s="92"/>
      <c r="E189" s="92"/>
      <c r="F189" s="92"/>
      <c r="G189" s="92"/>
      <c r="H189" s="92"/>
    </row>
    <row r="190" spans="1:8" ht="18">
      <c r="A190" s="92"/>
      <c r="B190" s="93"/>
      <c r="C190" s="92"/>
      <c r="D190" s="92"/>
      <c r="E190" s="92"/>
      <c r="F190" s="92"/>
      <c r="G190" s="92"/>
      <c r="H190" s="92"/>
    </row>
    <row r="191" spans="1:8" ht="18">
      <c r="A191" s="92"/>
      <c r="B191" s="93"/>
      <c r="C191" s="92"/>
      <c r="D191" s="92"/>
      <c r="E191" s="92"/>
      <c r="F191" s="92"/>
      <c r="G191" s="92"/>
      <c r="H191" s="92"/>
    </row>
    <row r="192" spans="1:8" ht="18">
      <c r="A192" s="92"/>
      <c r="B192" s="93"/>
      <c r="C192" s="92"/>
      <c r="D192" s="92"/>
      <c r="E192" s="92"/>
      <c r="F192" s="92"/>
      <c r="G192" s="92"/>
      <c r="H192" s="92"/>
    </row>
    <row r="193" spans="1:8" ht="18">
      <c r="A193" s="92"/>
      <c r="B193" s="93"/>
      <c r="C193" s="92"/>
      <c r="D193" s="92"/>
      <c r="E193" s="92"/>
      <c r="F193" s="92"/>
      <c r="G193" s="92"/>
      <c r="H193" s="92"/>
    </row>
    <row r="194" spans="1:8" ht="18">
      <c r="A194" s="92"/>
      <c r="B194" s="93"/>
      <c r="C194" s="92"/>
      <c r="D194" s="92"/>
      <c r="E194" s="92"/>
      <c r="F194" s="92"/>
      <c r="G194" s="92"/>
      <c r="H194" s="92"/>
    </row>
    <row r="195" spans="1:8" ht="18">
      <c r="A195" s="92"/>
      <c r="B195" s="93"/>
      <c r="C195" s="92"/>
      <c r="D195" s="92"/>
      <c r="E195" s="92"/>
      <c r="F195" s="92"/>
      <c r="G195" s="92"/>
      <c r="H195" s="92"/>
    </row>
    <row r="196" spans="1:8" ht="18">
      <c r="A196" s="92"/>
      <c r="B196" s="93"/>
      <c r="C196" s="92"/>
      <c r="D196" s="92"/>
      <c r="E196" s="92"/>
      <c r="F196" s="92"/>
      <c r="G196" s="92"/>
      <c r="H196" s="92"/>
    </row>
    <row r="197" spans="1:8" ht="18">
      <c r="A197" s="92"/>
      <c r="B197" s="93"/>
      <c r="C197" s="92"/>
      <c r="D197" s="92"/>
      <c r="E197" s="92"/>
      <c r="F197" s="92"/>
      <c r="G197" s="92"/>
      <c r="H197" s="92"/>
    </row>
    <row r="198" spans="1:8" ht="18">
      <c r="A198" s="92"/>
      <c r="B198" s="93"/>
      <c r="C198" s="92"/>
      <c r="D198" s="92"/>
      <c r="E198" s="92"/>
      <c r="F198" s="92"/>
      <c r="G198" s="92"/>
      <c r="H198" s="92"/>
    </row>
    <row r="199" spans="1:8" ht="18">
      <c r="A199" s="92"/>
      <c r="B199" s="93"/>
      <c r="C199" s="92"/>
      <c r="D199" s="92"/>
      <c r="E199" s="92"/>
      <c r="F199" s="92"/>
      <c r="G199" s="92"/>
      <c r="H199" s="92"/>
    </row>
    <row r="200" spans="1:8" ht="18">
      <c r="A200" s="92"/>
      <c r="B200" s="93"/>
      <c r="C200" s="92"/>
      <c r="D200" s="92"/>
      <c r="E200" s="92"/>
      <c r="F200" s="92"/>
      <c r="G200" s="92"/>
      <c r="H200" s="92"/>
    </row>
    <row r="201" spans="1:8" ht="18">
      <c r="A201" s="92"/>
      <c r="B201" s="93"/>
      <c r="C201" s="92"/>
      <c r="D201" s="92"/>
      <c r="E201" s="92"/>
      <c r="F201" s="92"/>
      <c r="G201" s="92"/>
      <c r="H201" s="92"/>
    </row>
    <row r="202" spans="1:8" ht="18">
      <c r="A202" s="92"/>
      <c r="B202" s="93"/>
      <c r="C202" s="92"/>
      <c r="D202" s="92"/>
      <c r="E202" s="92"/>
      <c r="F202" s="92"/>
      <c r="G202" s="92"/>
      <c r="H202" s="92"/>
    </row>
    <row r="203" spans="1:8" ht="18">
      <c r="A203" s="92"/>
      <c r="B203" s="93"/>
      <c r="C203" s="92"/>
      <c r="D203" s="92"/>
      <c r="E203" s="92"/>
      <c r="F203" s="92"/>
      <c r="G203" s="92"/>
      <c r="H203" s="92"/>
    </row>
    <row r="204" spans="1:8" ht="18">
      <c r="A204" s="92"/>
      <c r="B204" s="93"/>
      <c r="C204" s="92"/>
      <c r="D204" s="92"/>
      <c r="E204" s="92"/>
      <c r="F204" s="92"/>
      <c r="G204" s="92"/>
      <c r="H204" s="92"/>
    </row>
    <row r="205" spans="1:8" ht="18">
      <c r="A205" s="92"/>
      <c r="B205" s="93"/>
      <c r="C205" s="92"/>
      <c r="D205" s="92"/>
      <c r="E205" s="92"/>
      <c r="F205" s="92"/>
      <c r="G205" s="92"/>
      <c r="H205" s="92"/>
    </row>
    <row r="206" spans="1:8" ht="18">
      <c r="A206" s="92"/>
      <c r="B206" s="93"/>
      <c r="C206" s="92"/>
      <c r="D206" s="92"/>
      <c r="E206" s="92"/>
      <c r="F206" s="92"/>
      <c r="G206" s="92"/>
      <c r="H206" s="92"/>
    </row>
    <row r="207" spans="1:8" ht="18">
      <c r="A207" s="92"/>
      <c r="B207" s="93"/>
      <c r="C207" s="92"/>
      <c r="D207" s="92"/>
      <c r="E207" s="92"/>
      <c r="F207" s="92"/>
      <c r="G207" s="92"/>
      <c r="H207" s="92"/>
    </row>
    <row r="208" spans="1:8" ht="18">
      <c r="A208" s="92"/>
      <c r="B208" s="93"/>
      <c r="C208" s="92"/>
      <c r="D208" s="92"/>
      <c r="E208" s="92"/>
      <c r="F208" s="92"/>
      <c r="G208" s="92"/>
      <c r="H208" s="92"/>
    </row>
    <row r="209" spans="1:8" ht="18">
      <c r="A209" s="92"/>
      <c r="B209" s="93"/>
      <c r="C209" s="92"/>
      <c r="D209" s="92"/>
      <c r="E209" s="92"/>
      <c r="F209" s="92"/>
      <c r="G209" s="92"/>
      <c r="H209" s="92"/>
    </row>
    <row r="210" spans="1:8" ht="18">
      <c r="A210" s="92"/>
      <c r="B210" s="93"/>
      <c r="C210" s="92"/>
      <c r="D210" s="92"/>
      <c r="E210" s="92"/>
      <c r="F210" s="92"/>
      <c r="G210" s="92"/>
      <c r="H210" s="92"/>
    </row>
    <row r="211" spans="1:8" ht="18">
      <c r="A211" s="92"/>
      <c r="B211" s="93"/>
      <c r="C211" s="92"/>
      <c r="D211" s="92"/>
      <c r="E211" s="92"/>
      <c r="F211" s="92"/>
      <c r="G211" s="92"/>
      <c r="H211" s="92"/>
    </row>
    <row r="212" spans="1:8" ht="18">
      <c r="A212" s="92"/>
      <c r="B212" s="93"/>
      <c r="C212" s="92"/>
      <c r="D212" s="92"/>
      <c r="E212" s="92"/>
      <c r="F212" s="92"/>
      <c r="G212" s="92"/>
      <c r="H212" s="92"/>
    </row>
    <row r="213" spans="1:8" ht="18">
      <c r="A213" s="92"/>
      <c r="B213" s="93"/>
      <c r="C213" s="92"/>
      <c r="D213" s="92"/>
      <c r="E213" s="92"/>
      <c r="F213" s="92"/>
      <c r="G213" s="92"/>
      <c r="H213" s="92"/>
    </row>
    <row r="214" spans="1:8" ht="18">
      <c r="A214" s="92"/>
      <c r="B214" s="93"/>
      <c r="C214" s="92"/>
      <c r="D214" s="92"/>
      <c r="E214" s="92"/>
      <c r="F214" s="92"/>
      <c r="G214" s="92"/>
      <c r="H214" s="92"/>
    </row>
    <row r="215" spans="1:8" ht="18">
      <c r="A215" s="92"/>
      <c r="B215" s="93"/>
      <c r="C215" s="92"/>
      <c r="D215" s="92"/>
      <c r="E215" s="92"/>
      <c r="F215" s="92"/>
      <c r="G215" s="92"/>
      <c r="H215" s="92"/>
    </row>
    <row r="216" spans="1:8" ht="18">
      <c r="A216" s="92"/>
      <c r="B216" s="93"/>
      <c r="C216" s="92"/>
      <c r="D216" s="92"/>
      <c r="E216" s="92"/>
      <c r="F216" s="92"/>
      <c r="G216" s="92"/>
      <c r="H216" s="92"/>
    </row>
    <row r="217" spans="1:8" ht="18">
      <c r="A217" s="92"/>
      <c r="B217" s="93"/>
      <c r="C217" s="92"/>
      <c r="D217" s="92"/>
      <c r="E217" s="92"/>
      <c r="F217" s="92"/>
      <c r="G217" s="92"/>
      <c r="H217" s="92"/>
    </row>
    <row r="218" spans="1:8" ht="18">
      <c r="A218" s="92"/>
      <c r="B218" s="93"/>
      <c r="C218" s="92"/>
      <c r="D218" s="92"/>
      <c r="E218" s="92"/>
      <c r="F218" s="92"/>
      <c r="G218" s="92"/>
      <c r="H218" s="92"/>
    </row>
    <row r="219" spans="1:8" ht="18">
      <c r="A219" s="92"/>
      <c r="B219" s="93"/>
      <c r="C219" s="92"/>
      <c r="D219" s="92"/>
      <c r="E219" s="92"/>
      <c r="F219" s="92"/>
      <c r="G219" s="92"/>
      <c r="H219" s="92"/>
    </row>
    <row r="220" spans="1:8" ht="18">
      <c r="A220" s="92"/>
      <c r="B220" s="93"/>
      <c r="C220" s="92"/>
      <c r="D220" s="92"/>
      <c r="E220" s="92"/>
      <c r="F220" s="92"/>
      <c r="G220" s="92"/>
      <c r="H220" s="92"/>
    </row>
    <row r="221" spans="1:8" ht="18">
      <c r="A221" s="92"/>
      <c r="B221" s="93"/>
      <c r="C221" s="92"/>
      <c r="D221" s="92"/>
      <c r="E221" s="92"/>
      <c r="F221" s="92"/>
      <c r="G221" s="92"/>
      <c r="H221" s="92"/>
    </row>
    <row r="222" spans="1:8" ht="18">
      <c r="A222" s="92"/>
      <c r="B222" s="93"/>
      <c r="C222" s="92"/>
      <c r="D222" s="92"/>
      <c r="E222" s="92"/>
      <c r="F222" s="92"/>
      <c r="G222" s="92"/>
      <c r="H222" s="92"/>
    </row>
    <row r="223" spans="1:8" ht="18">
      <c r="A223" s="92"/>
      <c r="B223" s="93"/>
      <c r="C223" s="92"/>
      <c r="D223" s="92"/>
      <c r="E223" s="92"/>
      <c r="F223" s="92"/>
      <c r="G223" s="92"/>
      <c r="H223" s="92"/>
    </row>
    <row r="224" spans="1:8" ht="18">
      <c r="A224" s="92"/>
      <c r="B224" s="93"/>
      <c r="C224" s="92"/>
      <c r="D224" s="92"/>
      <c r="E224" s="92"/>
      <c r="F224" s="92"/>
      <c r="G224" s="92"/>
      <c r="H224" s="92"/>
    </row>
    <row r="225" spans="1:8" ht="18">
      <c r="A225" s="92"/>
      <c r="B225" s="93"/>
      <c r="C225" s="92"/>
      <c r="D225" s="92"/>
      <c r="E225" s="92"/>
      <c r="F225" s="92"/>
      <c r="G225" s="92"/>
      <c r="H225" s="92"/>
    </row>
    <row r="226" spans="1:8" ht="18">
      <c r="A226" s="92"/>
      <c r="B226" s="93"/>
      <c r="C226" s="92"/>
      <c r="D226" s="92"/>
      <c r="E226" s="92"/>
      <c r="F226" s="92"/>
      <c r="G226" s="92"/>
      <c r="H226" s="92"/>
    </row>
    <row r="227" spans="1:8" ht="18">
      <c r="A227" s="92"/>
      <c r="B227" s="93"/>
      <c r="C227" s="92"/>
      <c r="D227" s="92"/>
      <c r="E227" s="92"/>
      <c r="F227" s="92"/>
      <c r="G227" s="92"/>
      <c r="H227" s="92"/>
    </row>
    <row r="228" spans="1:8" ht="18">
      <c r="A228" s="92"/>
      <c r="B228" s="93"/>
      <c r="C228" s="92"/>
      <c r="D228" s="92"/>
      <c r="E228" s="92"/>
      <c r="F228" s="92"/>
      <c r="G228" s="92"/>
      <c r="H228" s="92"/>
    </row>
    <row r="229" spans="1:8" ht="18">
      <c r="A229" s="92"/>
      <c r="B229" s="93"/>
      <c r="C229" s="92"/>
      <c r="D229" s="92"/>
      <c r="E229" s="92"/>
      <c r="F229" s="92"/>
      <c r="G229" s="92"/>
      <c r="H229" s="92"/>
    </row>
    <row r="230" spans="1:8" ht="18">
      <c r="A230" s="92"/>
      <c r="B230" s="93"/>
      <c r="C230" s="92"/>
      <c r="D230" s="92"/>
      <c r="E230" s="92"/>
      <c r="F230" s="92"/>
      <c r="G230" s="92"/>
      <c r="H230" s="92"/>
    </row>
    <row r="231" spans="1:8" ht="18">
      <c r="A231" s="92"/>
      <c r="B231" s="93"/>
      <c r="C231" s="92"/>
      <c r="D231" s="92"/>
      <c r="E231" s="92"/>
      <c r="F231" s="92"/>
      <c r="G231" s="92"/>
      <c r="H231" s="92"/>
    </row>
    <row r="232" spans="1:8" ht="18">
      <c r="A232" s="92"/>
      <c r="B232" s="93"/>
      <c r="C232" s="92"/>
      <c r="D232" s="92"/>
      <c r="E232" s="92"/>
      <c r="F232" s="92"/>
      <c r="G232" s="92"/>
      <c r="H232" s="92"/>
    </row>
    <row r="233" spans="1:8" ht="18">
      <c r="A233" s="92"/>
      <c r="B233" s="93"/>
      <c r="C233" s="92"/>
      <c r="D233" s="92"/>
      <c r="E233" s="92"/>
      <c r="F233" s="92"/>
      <c r="G233" s="92"/>
      <c r="H233" s="92"/>
    </row>
    <row r="234" spans="1:8" ht="18">
      <c r="A234" s="92"/>
      <c r="B234" s="93"/>
      <c r="C234" s="92"/>
      <c r="D234" s="92"/>
      <c r="E234" s="92"/>
      <c r="F234" s="92"/>
      <c r="G234" s="92"/>
      <c r="H234" s="92"/>
    </row>
    <row r="235" spans="1:8" ht="18">
      <c r="A235" s="92"/>
      <c r="B235" s="93"/>
      <c r="C235" s="92"/>
      <c r="D235" s="92"/>
      <c r="E235" s="92"/>
      <c r="F235" s="92"/>
      <c r="G235" s="92"/>
      <c r="H235" s="92"/>
    </row>
    <row r="236" spans="1:8" ht="18">
      <c r="A236" s="92"/>
      <c r="B236" s="93"/>
      <c r="C236" s="92"/>
      <c r="D236" s="92"/>
      <c r="E236" s="92"/>
      <c r="F236" s="92"/>
      <c r="G236" s="92"/>
      <c r="H236" s="92"/>
    </row>
    <row r="237" spans="1:8" ht="18">
      <c r="A237" s="92"/>
      <c r="B237" s="93"/>
      <c r="C237" s="92"/>
      <c r="D237" s="92"/>
      <c r="E237" s="92"/>
      <c r="F237" s="92"/>
      <c r="G237" s="92"/>
      <c r="H237" s="92"/>
    </row>
    <row r="238" spans="1:8" ht="18">
      <c r="A238" s="92"/>
      <c r="B238" s="93"/>
      <c r="C238" s="92"/>
      <c r="D238" s="92"/>
      <c r="E238" s="92"/>
      <c r="F238" s="92"/>
      <c r="G238" s="92"/>
      <c r="H238" s="92"/>
    </row>
    <row r="239" spans="1:8" ht="18">
      <c r="A239" s="92"/>
      <c r="B239" s="93"/>
      <c r="C239" s="92"/>
      <c r="D239" s="92"/>
      <c r="E239" s="92"/>
      <c r="F239" s="92"/>
      <c r="G239" s="92"/>
      <c r="H239" s="92"/>
    </row>
    <row r="240" spans="1:8" ht="18">
      <c r="A240" s="92"/>
      <c r="B240" s="93"/>
      <c r="C240" s="92"/>
      <c r="D240" s="92"/>
      <c r="E240" s="92"/>
      <c r="F240" s="92"/>
      <c r="G240" s="92"/>
      <c r="H240" s="92"/>
    </row>
    <row r="241" spans="1:8" ht="18">
      <c r="A241" s="92"/>
      <c r="B241" s="93"/>
      <c r="C241" s="92"/>
      <c r="D241" s="92"/>
      <c r="E241" s="92"/>
      <c r="F241" s="92"/>
      <c r="G241" s="92"/>
      <c r="H241" s="92"/>
    </row>
    <row r="242" spans="1:8" ht="18">
      <c r="A242" s="92"/>
      <c r="B242" s="93"/>
      <c r="C242" s="92"/>
      <c r="D242" s="92"/>
      <c r="E242" s="92"/>
      <c r="F242" s="92"/>
      <c r="G242" s="92"/>
      <c r="H242" s="92"/>
    </row>
    <row r="243" spans="1:8" ht="18">
      <c r="A243" s="92"/>
      <c r="B243" s="93"/>
      <c r="C243" s="92"/>
      <c r="D243" s="92"/>
      <c r="E243" s="92"/>
      <c r="F243" s="92"/>
      <c r="G243" s="92"/>
      <c r="H243" s="92"/>
    </row>
    <row r="244" spans="1:8" ht="18">
      <c r="A244" s="92"/>
      <c r="B244" s="93"/>
      <c r="C244" s="92"/>
      <c r="D244" s="92"/>
      <c r="E244" s="92"/>
      <c r="F244" s="92"/>
      <c r="G244" s="92"/>
      <c r="H244" s="92"/>
    </row>
    <row r="245" spans="1:8" ht="18">
      <c r="A245" s="92"/>
      <c r="B245" s="93"/>
      <c r="C245" s="92"/>
      <c r="D245" s="92"/>
      <c r="E245" s="92"/>
      <c r="F245" s="92"/>
      <c r="G245" s="92"/>
      <c r="H245" s="92"/>
    </row>
    <row r="246" spans="1:8" ht="18">
      <c r="A246" s="92"/>
      <c r="B246" s="93"/>
      <c r="C246" s="92"/>
      <c r="D246" s="92"/>
      <c r="E246" s="92"/>
      <c r="F246" s="92"/>
      <c r="G246" s="92"/>
      <c r="H246" s="92"/>
    </row>
    <row r="247" spans="1:8" ht="18">
      <c r="A247" s="92"/>
      <c r="B247" s="93"/>
      <c r="C247" s="92"/>
      <c r="D247" s="92"/>
      <c r="E247" s="92"/>
      <c r="F247" s="92"/>
      <c r="G247" s="92"/>
      <c r="H247" s="92"/>
    </row>
    <row r="248" spans="1:8" ht="18">
      <c r="A248" s="92"/>
      <c r="B248" s="93"/>
      <c r="C248" s="92"/>
      <c r="D248" s="92"/>
      <c r="E248" s="92"/>
      <c r="F248" s="92"/>
      <c r="G248" s="92"/>
      <c r="H248" s="92"/>
    </row>
    <row r="249" spans="1:8" ht="18">
      <c r="A249" s="92"/>
      <c r="B249" s="93"/>
      <c r="C249" s="92"/>
      <c r="D249" s="92"/>
      <c r="E249" s="92"/>
      <c r="F249" s="92"/>
      <c r="G249" s="92"/>
      <c r="H249" s="92"/>
    </row>
  </sheetData>
  <sortState xmlns:xlrd2="http://schemas.microsoft.com/office/spreadsheetml/2017/richdata2" ref="A2:O155">
    <sortCondition descending="1" ref="L2:L155"/>
  </sortState>
  <pageMargins left="0.7" right="0.7" top="0.75" bottom="0.75" header="0.3" footer="0.3"/>
  <pageSetup scale="53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46"/>
  <sheetViews>
    <sheetView tabSelected="1" zoomScaleNormal="100" workbookViewId="0">
      <pane ySplit="1" topLeftCell="A290" activePane="bottomLeft" state="frozen"/>
      <selection pane="bottomLeft" activeCell="D299" sqref="D299"/>
    </sheetView>
  </sheetViews>
  <sheetFormatPr defaultColWidth="9" defaultRowHeight="15"/>
  <cols>
    <col min="1" max="1" width="11.6640625" style="1" customWidth="1"/>
    <col min="2" max="2" width="21" style="14" bestFit="1" customWidth="1"/>
    <col min="3" max="3" width="21.88671875" style="14" customWidth="1"/>
    <col min="4" max="4" width="43.6640625" style="14" customWidth="1"/>
    <col min="5" max="5" width="24.6640625" style="14" customWidth="1"/>
    <col min="6" max="6" width="17.88671875" style="1" customWidth="1"/>
    <col min="7" max="7" width="84.44140625" style="41" customWidth="1"/>
    <col min="8" max="16384" width="9" style="1"/>
  </cols>
  <sheetData>
    <row r="1" spans="1:7" ht="21.6" thickBot="1">
      <c r="A1" s="148" t="s">
        <v>439</v>
      </c>
      <c r="B1" s="148"/>
      <c r="C1" s="148"/>
      <c r="D1" s="148"/>
      <c r="E1" s="148"/>
      <c r="F1" s="1" t="s">
        <v>440</v>
      </c>
      <c r="G1" s="40" t="s">
        <v>441</v>
      </c>
    </row>
    <row r="2" spans="1:7">
      <c r="A2" s="133" t="s">
        <v>442</v>
      </c>
      <c r="B2" s="134" t="s">
        <v>443</v>
      </c>
      <c r="C2" s="135" t="s">
        <v>444</v>
      </c>
      <c r="D2" s="4"/>
      <c r="E2" s="2"/>
      <c r="G2" s="41" t="s">
        <v>445</v>
      </c>
    </row>
    <row r="3" spans="1:7">
      <c r="A3" s="2"/>
      <c r="B3" s="134" t="s">
        <v>446</v>
      </c>
      <c r="C3" s="135" t="s">
        <v>447</v>
      </c>
      <c r="D3" s="4"/>
      <c r="E3" s="2"/>
      <c r="G3" s="41" t="s">
        <v>448</v>
      </c>
    </row>
    <row r="4" spans="1:7" ht="17.45">
      <c r="A4" s="25" t="s">
        <v>449</v>
      </c>
      <c r="B4" s="26"/>
      <c r="C4" s="27"/>
      <c r="D4" s="27"/>
      <c r="E4" s="28"/>
      <c r="G4" s="41" t="s">
        <v>450</v>
      </c>
    </row>
    <row r="5" spans="1:7">
      <c r="A5" s="2"/>
      <c r="B5" s="3"/>
      <c r="C5" s="2"/>
      <c r="D5" s="2"/>
      <c r="E5" s="2"/>
      <c r="G5" s="41" t="s">
        <v>451</v>
      </c>
    </row>
    <row r="6" spans="1:7" ht="17.45">
      <c r="A6" s="31" t="s">
        <v>452</v>
      </c>
      <c r="B6" s="32"/>
      <c r="C6" s="33"/>
      <c r="D6" s="33"/>
      <c r="E6" s="33"/>
      <c r="G6" s="41" t="s">
        <v>453</v>
      </c>
    </row>
    <row r="7" spans="1:7" s="102" customFormat="1">
      <c r="A7" s="2" t="s">
        <v>454</v>
      </c>
      <c r="B7" s="2" t="s">
        <v>455</v>
      </c>
      <c r="C7" s="2"/>
      <c r="D7" s="2"/>
      <c r="E7" s="2"/>
      <c r="F7" s="1"/>
      <c r="G7" s="41" t="s">
        <v>456</v>
      </c>
    </row>
    <row r="8" spans="1:7">
      <c r="A8" s="2"/>
      <c r="B8" s="3"/>
      <c r="C8" s="2"/>
      <c r="D8" s="2"/>
      <c r="E8" s="2"/>
    </row>
    <row r="9" spans="1:7" ht="15.6" thickBot="1">
      <c r="A9" s="38" t="s">
        <v>457</v>
      </c>
      <c r="B9" s="39" t="s">
        <v>2</v>
      </c>
      <c r="C9" s="39" t="s">
        <v>458</v>
      </c>
      <c r="D9" s="39" t="s">
        <v>459</v>
      </c>
      <c r="E9" s="39" t="s">
        <v>460</v>
      </c>
      <c r="G9" s="40" t="s">
        <v>461</v>
      </c>
    </row>
    <row r="10" spans="1:7">
      <c r="A10" s="2"/>
      <c r="B10" s="3"/>
      <c r="C10" s="2"/>
      <c r="D10" s="2"/>
      <c r="E10" s="2"/>
      <c r="G10" s="41" t="s">
        <v>462</v>
      </c>
    </row>
    <row r="11" spans="1:7" s="102" customFormat="1" ht="16.149999999999999" thickBot="1">
      <c r="A11" s="15" t="s">
        <v>463</v>
      </c>
      <c r="B11" s="3"/>
      <c r="C11" s="2"/>
      <c r="D11" s="2"/>
      <c r="E11" s="2"/>
      <c r="F11" s="1"/>
      <c r="G11" s="41" t="s">
        <v>464</v>
      </c>
    </row>
    <row r="12" spans="1:7" s="103" customFormat="1" ht="18" customHeight="1" thickTop="1" thickBot="1">
      <c r="A12" s="5">
        <v>1125</v>
      </c>
      <c r="B12" s="6" t="str">
        <f>IF($A12="none",$B$2,IF($A12&lt;&gt;"",VLOOKUP($A12,'Master List 2024'!$A$1:$O$401,3,FALSE),$B$3))</f>
        <v>Mikka OGUTU-WERE</v>
      </c>
      <c r="C12" s="23" t="str">
        <f>IF($A12="none",$B$2,IF($A12&lt;&gt;"",IF(VLOOKUP($A12,'Master List 2024'!$A$1:$O$301,4,FALSE)="","(no partner)",VLOOKUP($A12,'Master List 2024'!$A$1:$O$301,4,FALSE)),$B$3))</f>
        <v xml:space="preserve"> </v>
      </c>
      <c r="D12" s="6" t="str">
        <f>IF($A12="none",$B$2,IF($A12&lt;&gt;"",VLOOKUP($A12,'Master List 2024'!$A$1:$O$301,5,FALSE),$B$3))</f>
        <v>Sun Power</v>
      </c>
      <c r="E12" s="142" t="str">
        <f>IF($A12="none",$B$2,IF($A12&lt;&gt;"",VLOOKUP($A12,'Master List 2024'!$A$1:$O$301,6,FALSE),$B$3))</f>
        <v>Rhema Christian School</v>
      </c>
      <c r="F12" s="146" t="s">
        <v>465</v>
      </c>
      <c r="G12" s="41" t="s">
        <v>466</v>
      </c>
    </row>
    <row r="13" spans="1:7" s="103" customFormat="1" ht="16.149999999999999" thickTop="1" thickBot="1">
      <c r="A13" s="99">
        <v>1108</v>
      </c>
      <c r="B13" s="100" t="str">
        <f>IF($A13="none",$B$2,IF($A13&lt;&gt;"",VLOOKUP($A13,'Master List 2024'!$A$1:$O$301,3,FALSE),$B$3))</f>
        <v>Oliver Feldman Reyes</v>
      </c>
      <c r="C13" s="101" t="str">
        <f>IF($A13="none",$B$2,IF($A13&lt;&gt;"",IF(VLOOKUP($A13,'Master List 2024'!$A$1:$O$301,4,FALSE)="","(no partner)",VLOOKUP($A13,'Master List 2024'!$A$1:$O$301,4,FALSE)),$B$3))</f>
        <v xml:space="preserve"> </v>
      </c>
      <c r="D13" s="99" t="str">
        <f>IF($A13="none",$B$2,IF($A13&lt;&gt;"",VLOOKUP($A13,'Master List 2024'!$A$1:$O$301,5,FALSE),$B$3))</f>
        <v>How leaky is a bucket made of Lego?</v>
      </c>
      <c r="E13" s="143" t="str">
        <f>IF($A13="none",$B$2,IF($A13&lt;&gt;"",VLOOKUP($A13,'Master List 2024'!$A$1:$O$301,6,FALSE),$B$3))</f>
        <v>Queen Elizabeth Public School</v>
      </c>
      <c r="F13" s="146" t="s">
        <v>465</v>
      </c>
      <c r="G13" s="41" t="s">
        <v>467</v>
      </c>
    </row>
    <row r="14" spans="1:7" s="103" customFormat="1" ht="16.149999999999999" thickTop="1" thickBot="1">
      <c r="A14" s="99">
        <v>1102</v>
      </c>
      <c r="B14" s="6" t="str">
        <f>IF($A14="none",$B$2,IF($A14&lt;&gt;"",VLOOKUP($A14,'Master List 2024'!$A$1:$O$401,3,FALSE),$B$3))</f>
        <v>Josie Belanger</v>
      </c>
      <c r="C14" s="23" t="str">
        <f>IF($A14="none",$B$2,IF($A14&lt;&gt;"",IF(VLOOKUP($A14,'Master List 2024'!$A$1:$O$301,4,FALSE)="","(no partner)",VLOOKUP($A14,'Master List 2024'!$A$1:$O$301,4,FALSE)),$B$3))</f>
        <v>Sawyer Belanger</v>
      </c>
      <c r="D14" s="6" t="str">
        <f>IF($A14="none",$B$2,IF($A14&lt;&gt;"",VLOOKUP($A14,'Master List 2024'!$A$1:$O$301,5,FALSE),$B$3))</f>
        <v>Wet Teck</v>
      </c>
      <c r="E14" s="142" t="str">
        <f>IF($A14="none",$B$2,IF($A14&lt;&gt;"",VLOOKUP($A14,'Master List 2024'!$A$1:$O$301,6,FALSE),$B$3))</f>
        <v>Rhema Christian School</v>
      </c>
      <c r="F14" s="146" t="s">
        <v>465</v>
      </c>
      <c r="G14" s="41"/>
    </row>
    <row r="15" spans="1:7" s="103" customFormat="1" ht="16.149999999999999" thickTop="1" thickBot="1">
      <c r="A15" s="99">
        <v>1107</v>
      </c>
      <c r="B15" s="100" t="str">
        <f>IF($A15="none",$B$2,IF($A15&lt;&gt;"",VLOOKUP($A15,'Master List 2024'!$A$1:$O$301,3,FALSE),$B$3))</f>
        <v>Autumn Fawcett</v>
      </c>
      <c r="C15" s="101" t="str">
        <f>IF($A15="none",$B$2,IF($A15&lt;&gt;"",IF(VLOOKUP($A15,'Master List 2024'!$A$1:$O$301,4,FALSE)="","(no partner)",VLOOKUP($A15,'Master List 2024'!$A$1:$O$301,4,FALSE)),$B$3))</f>
        <v xml:space="preserve"> </v>
      </c>
      <c r="D15" s="99" t="str">
        <f>IF($A15="none",$B$2,IF($A15&lt;&gt;"",VLOOKUP($A15,'Master List 2024'!$A$1:$O$301,5,FALSE),$B$3))</f>
        <v>Making Concrete</v>
      </c>
      <c r="E15" s="143" t="str">
        <f>IF($A15="none",$B$2,IF($A15&lt;&gt;"",VLOOKUP($A15,'Master List 2024'!$A$1:$O$301,6,FALSE),$B$3))</f>
        <v>Rhema Christian School</v>
      </c>
      <c r="F15" s="146" t="s">
        <v>465</v>
      </c>
      <c r="G15" s="41" t="s">
        <v>468</v>
      </c>
    </row>
    <row r="16" spans="1:7" s="102" customFormat="1" ht="15.6" thickTop="1">
      <c r="A16" s="96"/>
      <c r="B16" s="104"/>
      <c r="C16" s="105"/>
      <c r="D16" s="96"/>
      <c r="E16" s="96"/>
      <c r="F16" s="42"/>
      <c r="G16" s="42"/>
    </row>
    <row r="17" spans="1:7" ht="16.149999999999999" thickBot="1">
      <c r="A17" s="106" t="s">
        <v>469</v>
      </c>
      <c r="B17" s="104"/>
      <c r="C17" s="105"/>
      <c r="D17" s="96"/>
      <c r="E17" s="96"/>
    </row>
    <row r="18" spans="1:7" s="41" customFormat="1" ht="16.149999999999999" thickTop="1" thickBot="1">
      <c r="A18" s="99">
        <v>1123</v>
      </c>
      <c r="B18" s="100" t="str">
        <f>IF($A18="none",$B$2,IF($A18&lt;&gt;"",VLOOKUP($A18,'Master List 2024'!$A$1:$O$301,3,FALSE),$B$3))</f>
        <v>Evelyn Munro</v>
      </c>
      <c r="C18" s="101" t="str">
        <f>IF($A18="none",$B$2,IF($A18&lt;&gt;"",IF(VLOOKUP($A18,'Master List 2024'!$A$1:$O$301,4,FALSE)="","(no partner)",VLOOKUP($A18,'Master List 2024'!$A$1:$O$301,4,FALSE)),$B$3))</f>
        <v>Dominic Savegnago</v>
      </c>
      <c r="D18" s="100" t="str">
        <f>IF($A18="none",$B$2,IF($A18&lt;&gt;"",VLOOKUP($A18,'Master List 2024'!$A$1:$O$301,5,FALSE),$B$3))</f>
        <v>Volcano Eruptions</v>
      </c>
      <c r="E18" s="143" t="str">
        <f>IF($A18="none",$B$2,IF($A18&lt;&gt;"",VLOOKUP($A18,'Master List 2024'!$A$1:$O$301,6,FALSE),$B$3))</f>
        <v>St. Anne Elementary School</v>
      </c>
      <c r="F18" s="146" t="s">
        <v>465</v>
      </c>
      <c r="G18" s="41" t="s">
        <v>470</v>
      </c>
    </row>
    <row r="19" spans="1:7" s="41" customFormat="1" ht="16.149999999999999" thickTop="1" thickBot="1">
      <c r="A19" s="99">
        <v>1119</v>
      </c>
      <c r="B19" s="100" t="str">
        <f>IF($A19="none",$B$2,IF($A19&lt;&gt;"",VLOOKUP($A19,'Master List 2024'!$A$1:$O$301,3,FALSE),$B$3))</f>
        <v>Jordyn McInroy</v>
      </c>
      <c r="C19" s="101" t="str">
        <f>IF($A19="none",$B$2,IF($A19&lt;&gt;"",IF(VLOOKUP($A19,'Master List 2024'!$A$1:$O$301,4,FALSE)="","(no partner)",VLOOKUP($A19,'Master List 2024'!$A$1:$O$301,4,FALSE)),$B$3))</f>
        <v xml:space="preserve"> </v>
      </c>
      <c r="D19" s="100" t="str">
        <f>IF($A19="none",$B$2,IF($A19&lt;&gt;"",VLOOKUP($A19,'Master List 2024'!$A$1:$O$301,5,FALSE),$B$3))</f>
        <v>What is the effect of exercise on heart rate?</v>
      </c>
      <c r="E19" s="143" t="str">
        <f>IF($A19="none",$B$2,IF($A19&lt;&gt;"",VLOOKUP($A19,'Master List 2024'!$A$1:$O$301,6,FALSE),$B$3))</f>
        <v>Rhema Christian School</v>
      </c>
      <c r="F19" s="146" t="s">
        <v>465</v>
      </c>
    </row>
    <row r="20" spans="1:7" s="41" customFormat="1" ht="16.149999999999999" thickTop="1" thickBot="1">
      <c r="A20" s="99">
        <v>1122</v>
      </c>
      <c r="B20" s="100" t="str">
        <f>IF($A20="none",$B$2,IF($A20&lt;&gt;"",VLOOKUP($A20,'Master List 2024'!$A$1:$O$301,3,FALSE),$B$3))</f>
        <v>Cora Muir</v>
      </c>
      <c r="C20" s="101" t="str">
        <f>IF($A20="none",$B$2,IF($A20&lt;&gt;"",IF(VLOOKUP($A20,'Master List 2024'!$A$1:$O$301,4,FALSE)="","(no partner)",VLOOKUP($A20,'Master List 2024'!$A$1:$O$301,4,FALSE)),$B$3))</f>
        <v xml:space="preserve"> </v>
      </c>
      <c r="D20" s="100" t="str">
        <f>IF($A20="none",$B$2,IF($A20&lt;&gt;"",VLOOKUP($A20,'Master List 2024'!$A$1:$O$301,5,FALSE),$B$3))</f>
        <v>What toothpaste cleans the best?</v>
      </c>
      <c r="E20" s="143" t="str">
        <f>IF($A20="none",$B$2,IF($A20&lt;&gt;"",VLOOKUP($A20,'Master List 2024'!$A$1:$O$301,6,FALSE),$B$3))</f>
        <v>St. Anne Elementary School</v>
      </c>
      <c r="F20" s="146" t="s">
        <v>465</v>
      </c>
    </row>
    <row r="21" spans="1:7" s="41" customFormat="1" ht="16.149999999999999" thickTop="1" thickBot="1">
      <c r="A21" s="99">
        <v>1118</v>
      </c>
      <c r="B21" s="100" t="str">
        <f>IF($A21="none",$B$2,IF($A21&lt;&gt;"",VLOOKUP($A21,'Master List 2024'!$A$1:$O$301,3,FALSE),$B$3))</f>
        <v>Taylor McDannold</v>
      </c>
      <c r="C21" s="101" t="str">
        <f>IF($A21="none",$B$2,IF($A21&lt;&gt;"",IF(VLOOKUP($A21,'Master List 2024'!$A$1:$O$301,4,FALSE)="","(no partner)",VLOOKUP($A21,'Master List 2024'!$A$1:$O$301,4,FALSE)),$B$3))</f>
        <v>Samantha Vignarajah</v>
      </c>
      <c r="D21" s="100" t="str">
        <f>IF($A21="none",$B$2,IF($A21&lt;&gt;"",VLOOKUP($A21,'Master List 2024'!$A$1:$O$301,5,FALSE),$B$3))</f>
        <v>Salted Streams</v>
      </c>
      <c r="E21" s="143" t="str">
        <f>IF($A21="none",$B$2,IF($A21&lt;&gt;"",VLOOKUP($A21,'Master List 2024'!$A$1:$O$301,6,FALSE),$B$3))</f>
        <v>St. Catherine Elementary School</v>
      </c>
      <c r="F21" s="146" t="s">
        <v>465</v>
      </c>
    </row>
    <row r="22" spans="1:7" s="41" customFormat="1" ht="16.149999999999999" thickTop="1" thickBot="1">
      <c r="A22" s="107">
        <v>1121</v>
      </c>
      <c r="B22" s="108" t="str">
        <f>IF($A22="none",$B$2,IF($A22&lt;&gt;"",VLOOKUP($A22,'Master List 2024'!$A$1:$O$301,3,FALSE),$B$3))</f>
        <v>Roman McPhail</v>
      </c>
      <c r="C22" s="101" t="str">
        <f>IF($A22="none",$B$2,IF($A22&lt;&gt;"",IF(VLOOKUP($A22,'Master List 2024'!$A$1:$O$301,4,FALSE)="","(no partner)",VLOOKUP($A22,'Master List 2024'!$A$1:$O$301,4,FALSE)),$B$3))</f>
        <v xml:space="preserve"> </v>
      </c>
      <c r="D22" s="108" t="str">
        <f>IF($A22="none",$B$2,IF($A22&lt;&gt;"",VLOOKUP($A22,'Master List 2024'!$A$1:$O$301,5,FALSE),$B$3))</f>
        <v>Lego Towers: Shake and Quake</v>
      </c>
      <c r="E22" s="144" t="str">
        <f>IF($A22="none",$B$2,IF($A22&lt;&gt;"",VLOOKUP($A22,'Master List 2024'!$A$1:$O$301,6,FALSE),$B$3))</f>
        <v>Rhema Christian School</v>
      </c>
      <c r="F22" s="146" t="s">
        <v>465</v>
      </c>
      <c r="G22" s="103"/>
    </row>
    <row r="23" spans="1:7" ht="15.6" thickTop="1">
      <c r="A23" s="2"/>
      <c r="B23" s="3"/>
      <c r="C23" s="20"/>
      <c r="D23" s="3"/>
      <c r="E23" s="3"/>
    </row>
    <row r="24" spans="1:7" ht="16.149999999999999" thickBot="1">
      <c r="A24" s="9" t="s">
        <v>471</v>
      </c>
      <c r="B24" s="3"/>
      <c r="C24" s="20"/>
      <c r="D24" s="3"/>
      <c r="E24" s="3"/>
    </row>
    <row r="25" spans="1:7" s="41" customFormat="1" ht="16.149999999999999" thickTop="1" thickBot="1">
      <c r="A25" s="10">
        <v>1124</v>
      </c>
      <c r="B25" s="11" t="str">
        <f>IF($A25="none",$B$2,IF($A25&lt;&gt;"",VLOOKUP($A25,'Master List 2024'!$A$1:$O$301,3,FALSE),$B$3))</f>
        <v>Sage Newland</v>
      </c>
      <c r="C25" s="23" t="str">
        <f>IF($A25="none",$B$2,IF($A25&lt;&gt;"",IF(VLOOKUP($A25,'Master List 2024'!$A$1:$O$301,4,FALSE)="","(no partner)",VLOOKUP($A25,'Master List 2024'!$A$1:$O$301,4,FALSE)),$B$3))</f>
        <v xml:space="preserve"> </v>
      </c>
      <c r="D25" s="11" t="str">
        <f>IF($A25="none",$B$2,IF($A25&lt;&gt;"",VLOOKUP($A25,'Master List 2024'!$A$1:$O$301,5,FALSE),$B$3))</f>
        <v>Grow with the Rain, Grow with the Tap</v>
      </c>
      <c r="E25" s="145" t="str">
        <f>IF($A25="none",$B$2,IF($A25&lt;&gt;"",VLOOKUP($A25,'Master List 2024'!$A$1:$O$301,6,FALSE),$B$3))</f>
        <v>Home School</v>
      </c>
      <c r="F25" s="146" t="s">
        <v>465</v>
      </c>
    </row>
    <row r="26" spans="1:7" ht="15.6" thickTop="1">
      <c r="A26" s="2"/>
      <c r="B26" s="3"/>
      <c r="C26" s="3"/>
      <c r="D26" s="3"/>
      <c r="E26" s="3"/>
      <c r="F26" s="102"/>
      <c r="G26" s="103"/>
    </row>
    <row r="27" spans="1:7" ht="17.45">
      <c r="A27" s="31" t="s">
        <v>472</v>
      </c>
      <c r="B27" s="33"/>
      <c r="C27" s="32"/>
      <c r="D27" s="32"/>
      <c r="E27" s="32"/>
      <c r="F27" s="103"/>
      <c r="G27" s="103"/>
    </row>
    <row r="28" spans="1:7" s="102" customFormat="1">
      <c r="A28" s="2" t="s">
        <v>454</v>
      </c>
      <c r="B28" s="2" t="s">
        <v>473</v>
      </c>
      <c r="C28" s="3"/>
      <c r="D28" s="3"/>
      <c r="E28" s="3"/>
      <c r="F28" s="103"/>
      <c r="G28" s="103"/>
    </row>
    <row r="29" spans="1:7">
      <c r="A29" s="2"/>
      <c r="B29" s="3"/>
      <c r="C29" s="3"/>
      <c r="D29" s="3"/>
      <c r="E29" s="3"/>
      <c r="F29" s="103"/>
      <c r="G29" s="103"/>
    </row>
    <row r="30" spans="1:7" ht="15.6" thickBot="1">
      <c r="A30" s="38" t="str">
        <f>$A$9</f>
        <v>Project No.</v>
      </c>
      <c r="B30" s="39" t="str">
        <f>$B$9</f>
        <v>First Student Name</v>
      </c>
      <c r="C30" s="39" t="str">
        <f>$C$9</f>
        <v>Partner Name</v>
      </c>
      <c r="D30" s="39" t="str">
        <f>$D$9</f>
        <v>Project Title</v>
      </c>
      <c r="E30" s="39" t="str">
        <f>$E$9</f>
        <v>School Name</v>
      </c>
      <c r="F30" s="103"/>
      <c r="G30" s="103"/>
    </row>
    <row r="31" spans="1:7">
      <c r="A31" s="2"/>
      <c r="B31" s="3"/>
      <c r="C31" s="3"/>
      <c r="D31" s="3"/>
      <c r="E31" s="3"/>
      <c r="F31" s="102"/>
      <c r="G31" s="103"/>
    </row>
    <row r="32" spans="1:7" s="102" customFormat="1" ht="16.149999999999999" thickBot="1">
      <c r="A32" s="15" t="s">
        <v>474</v>
      </c>
      <c r="B32" s="3"/>
      <c r="C32" s="151"/>
      <c r="D32" s="151"/>
      <c r="E32" s="3"/>
      <c r="F32" s="1"/>
      <c r="G32" s="41"/>
    </row>
    <row r="33" spans="1:7" s="102" customFormat="1" ht="16.149999999999999" thickTop="1" thickBot="1">
      <c r="A33" s="2">
        <v>2213</v>
      </c>
      <c r="B33" s="6" t="str">
        <f>IF($A33="none",$B$2,IF($A33&lt;&gt;"",VLOOKUP($A33,'Master List 2024'!$A$1:$O$301,3,FALSE),$B$3))</f>
        <v>Jack Matchett</v>
      </c>
      <c r="C33" s="23" t="str">
        <f>IF($A33="none",$B$2,IF($A33&lt;&gt;"",IF(VLOOKUP($A33,'Master List 2024'!$A$1:$O$301,4,FALSE)="","(no partner)",VLOOKUP($A33,'Master List 2024'!$A$1:$O$301,4,FALSE)),$B$3))</f>
        <v xml:space="preserve"> </v>
      </c>
      <c r="D33" s="6" t="str">
        <f>IF($A33="none",$B$2,IF($A33&lt;&gt;"",VLOOKUP($A33,'Master List 2024'!$A$1:$O$301,5,FALSE),$B$3))</f>
        <v>Is The Five Second Rule True</v>
      </c>
      <c r="E33" s="6" t="str">
        <f>IF($A33="none",$B$2,IF($A33&lt;&gt;"",VLOOKUP($A33,'Master List 2024'!$A$1:$O$301,6,FALSE),$B$3))</f>
        <v>St. Anne Elementary School</v>
      </c>
      <c r="F33" s="146" t="s">
        <v>465</v>
      </c>
      <c r="G33" s="41"/>
    </row>
    <row r="34" spans="1:7" s="102" customFormat="1" ht="16.149999999999999" thickTop="1" thickBot="1">
      <c r="A34" s="2">
        <v>2205</v>
      </c>
      <c r="B34" s="100" t="str">
        <f>IF($A34="none",$B$2,IF($A34&lt;&gt;"",VLOOKUP($A34,'Master List 2024'!$A$1:$O$301,3,FALSE),$B$3))</f>
        <v>Fern Dickinson</v>
      </c>
      <c r="C34" s="101" t="str">
        <f>IF($A34="none",$B$2,IF($A34&lt;&gt;"",IF(VLOOKUP($A34,'Master List 2024'!$A$1:$O$301,4,FALSE)="","(no partner)",VLOOKUP($A34,'Master List 2024'!$A$1:$O$301,4,FALSE)),$B$3))</f>
        <v>Anna Grasswell</v>
      </c>
      <c r="D34" s="100" t="str">
        <f>IF($A34="none",$B$2,IF($A34&lt;&gt;"",VLOOKUP($A34,'Master List 2024'!$A$1:$O$301,5,FALSE),$B$3))</f>
        <v>Erosion proof ground covers</v>
      </c>
      <c r="E34" s="100" t="str">
        <f>IF($A34="none",$B$2,IF($A34&lt;&gt;"",VLOOKUP($A34,'Master List 2024'!$A$1:$O$301,6,FALSE),$B$3))</f>
        <v>St. Anne Elementary School</v>
      </c>
      <c r="F34" s="146" t="s">
        <v>465</v>
      </c>
      <c r="G34" s="41"/>
    </row>
    <row r="35" spans="1:7" s="103" customFormat="1" ht="16.149999999999999" thickTop="1" thickBot="1">
      <c r="A35" s="5">
        <v>2209</v>
      </c>
      <c r="B35" s="6" t="str">
        <f>IF($A35="none",$B$2,IF($A35&lt;&gt;"",VLOOKUP($A35,'Master List 2024'!$A$1:$O$301,3,FALSE),$B$3))</f>
        <v>Isla Girard</v>
      </c>
      <c r="C35" s="23" t="str">
        <f>IF($A35="none",$B$2,IF($A35&lt;&gt;"",IF(VLOOKUP($A35,'Master List 2024'!$A$1:$O$301,4,FALSE)="","(no partner)",VLOOKUP($A35,'Master List 2024'!$A$1:$O$301,4,FALSE)),$B$3))</f>
        <v>Riley Salo</v>
      </c>
      <c r="D35" s="6" t="str">
        <f>IF($A35="none",$B$2,IF($A35&lt;&gt;"",VLOOKUP($A35,'Master List 2024'!$A$1:$O$301,5,FALSE),$B$3))</f>
        <v>Music to Heart Rate</v>
      </c>
      <c r="E35" s="6" t="str">
        <f>IF($A35="none",$B$2,IF($A35&lt;&gt;"",VLOOKUP($A35,'Master List 2024'!$A$1:$O$301,6,FALSE),$B$3))</f>
        <v>St. Anne Elementary School</v>
      </c>
      <c r="F35" s="146" t="s">
        <v>465</v>
      </c>
      <c r="G35" s="41"/>
    </row>
    <row r="36" spans="1:7" s="103" customFormat="1" ht="16.149999999999999" thickTop="1" thickBot="1">
      <c r="A36" s="99">
        <v>2222</v>
      </c>
      <c r="B36" s="100" t="str">
        <f>IF($A36="none",$B$2,IF($A36&lt;&gt;"",VLOOKUP($A36,'Master List 2024'!$A$1:$O$301,3,FALSE),$B$3))</f>
        <v>Andrew Tan</v>
      </c>
      <c r="C36" s="101" t="str">
        <f>IF($A36="none",$B$2,IF($A36&lt;&gt;"",IF(VLOOKUP($A36,'Master List 2024'!$A$1:$O$301,4,FALSE)="","(no partner)",VLOOKUP($A36,'Master List 2024'!$A$1:$O$301,4,FALSE)),$B$3))</f>
        <v xml:space="preserve"> </v>
      </c>
      <c r="D36" s="100" t="str">
        <f>IF($A36="none",$B$2,IF($A36&lt;&gt;"",VLOOKUP($A36,'Master List 2024'!$A$1:$O$301,5,FALSE),$B$3))</f>
        <v>Ou sont les germes?</v>
      </c>
      <c r="E36" s="100" t="str">
        <f>IF($A36="none",$B$2,IF($A36&lt;&gt;"",VLOOKUP($A36,'Master List 2024'!$A$1:$O$301,6,FALSE),$B$3))</f>
        <v>Westmount Public School</v>
      </c>
      <c r="F36" s="146" t="s">
        <v>465</v>
      </c>
      <c r="G36" s="41"/>
    </row>
    <row r="37" spans="1:7" s="102" customFormat="1" ht="15.6" thickTop="1">
      <c r="A37" s="2"/>
      <c r="B37" s="3"/>
      <c r="C37" s="20"/>
      <c r="D37" s="3"/>
      <c r="E37" s="3"/>
      <c r="F37" s="42"/>
      <c r="G37" s="41"/>
    </row>
    <row r="38" spans="1:7" ht="16.149999999999999" thickBot="1">
      <c r="A38" s="15" t="s">
        <v>475</v>
      </c>
      <c r="B38" s="3"/>
      <c r="C38" s="20"/>
      <c r="D38" s="3"/>
      <c r="E38" s="3"/>
    </row>
    <row r="39" spans="1:7" s="41" customFormat="1" ht="16.149999999999999" thickTop="1" thickBot="1">
      <c r="A39" s="7">
        <v>2210</v>
      </c>
      <c r="B39" s="8" t="str">
        <f>IF($A39="none",$B$2,IF($A39&lt;&gt;"",VLOOKUP($A39,'Master List 2024'!$A$1:$O$301,3,FALSE),$B$3))</f>
        <v>Grace Hur</v>
      </c>
      <c r="C39" s="23" t="str">
        <f>IF($A39="none",$B$2,IF($A39&lt;&gt;"",IF(VLOOKUP($A39,'Master List 2024'!$A$1:$O$301,4,FALSE)="","(no partner)",VLOOKUP($A39,'Master List 2024'!$A$1:$O$301,4,FALSE)),$B$3))</f>
        <v xml:space="preserve"> </v>
      </c>
      <c r="D39" s="8" t="str">
        <f>IF($A39="none",$B$2,IF($A39&lt;&gt;"",VLOOKUP($A39,'Master List 2024'!$A$1:$O$301,5,FALSE),$B$3))</f>
        <v>Memory</v>
      </c>
      <c r="E39" s="8" t="str">
        <f>IF($A39="none",$B$2,IF($A39&lt;&gt;"",VLOOKUP($A39,'Master List 2024'!$A$1:$O$301,6,FALSE),$B$3))</f>
        <v>Westmount Public School</v>
      </c>
      <c r="F39" s="146" t="s">
        <v>465</v>
      </c>
    </row>
    <row r="40" spans="1:7" s="41" customFormat="1" ht="16.149999999999999" thickTop="1" thickBot="1">
      <c r="A40" s="109">
        <v>2211</v>
      </c>
      <c r="B40" s="110" t="str">
        <f>IF($A40="none",$B$2,IF($A40&lt;&gt;"",VLOOKUP($A40,'Master List 2024'!$A$1:$O$301,3,FALSE),$B$3))</f>
        <v>Joycelyn Kang</v>
      </c>
      <c r="C40" s="101" t="str">
        <f>IF($A40="none",$B$2,IF($A40&lt;&gt;"",IF(VLOOKUP($A40,'Master List 2024'!$A$1:$O$301,4,FALSE)="","(no partner)",VLOOKUP($A40,'Master List 2024'!$A$1:$O$301,4,FALSE)),$B$3))</f>
        <v>Dharma Chantegreil</v>
      </c>
      <c r="D40" s="110" t="str">
        <f>IF($A40="none",$B$2,IF($A40&lt;&gt;"",VLOOKUP($A40,'Master List 2024'!$A$1:$O$301,5,FALSE),$B$3))</f>
        <v>Taste &amp; Senses</v>
      </c>
      <c r="E40" s="110" t="str">
        <f>IF($A40="none",$B$2,IF($A40&lt;&gt;"",VLOOKUP($A40,'Master List 2024'!$A$1:$O$301,6,FALSE),$B$3))</f>
        <v>Westmount Public School</v>
      </c>
      <c r="F40" s="146" t="s">
        <v>465</v>
      </c>
    </row>
    <row r="41" spans="1:7" s="41" customFormat="1" ht="16.149999999999999" thickTop="1" thickBot="1">
      <c r="A41" s="109">
        <v>2208</v>
      </c>
      <c r="B41" s="110" t="str">
        <f>IF($A41="none",$B$2,IF($A41&lt;&gt;"",VLOOKUP($A41,'Master List 2024'!$A$1:$O$301,3,FALSE),$B$3))</f>
        <v>Clara Fraser</v>
      </c>
      <c r="C41" s="101" t="str">
        <f>IF($A41="none",$B$2,IF($A41&lt;&gt;"",IF(VLOOKUP($A41,'Master List 2024'!$A$1:$O$301,4,FALSE)="","(no partner)",VLOOKUP($A41,'Master List 2024'!$A$1:$O$301,4,FALSE)),$B$3))</f>
        <v xml:space="preserve"> </v>
      </c>
      <c r="D41" s="110" t="str">
        <f>IF($A41="none",$B$2,IF($A41&lt;&gt;"",VLOOKUP($A41,'Master List 2024'!$A$1:$O$301,5,FALSE),$B$3))</f>
        <v>Dog vs. Human: Who has more bacteria?</v>
      </c>
      <c r="E41" s="110" t="str">
        <f>IF($A41="none",$B$2,IF($A41&lt;&gt;"",VLOOKUP($A41,'Master List 2024'!$A$1:$O$301,6,FALSE),$B$3))</f>
        <v>James Strath Public School</v>
      </c>
      <c r="F41" s="146" t="s">
        <v>465</v>
      </c>
    </row>
    <row r="42" spans="1:7" s="41" customFormat="1" ht="16.149999999999999" thickTop="1" thickBot="1">
      <c r="A42" s="109">
        <v>2217</v>
      </c>
      <c r="B42" s="110" t="str">
        <f>IF($A42="none",$B$2,IF($A42&lt;&gt;"",VLOOKUP($A42,'Master List 2024'!$A$1:$O$301,3,FALSE),$B$3))</f>
        <v>Jasper Newland</v>
      </c>
      <c r="C42" s="101" t="str">
        <f>IF($A42="none",$B$2,IF($A42&lt;&gt;"",IF(VLOOKUP($A42,'Master List 2024'!$A$1:$O$301,4,FALSE)="","(no partner)",VLOOKUP($A42,'Master List 2024'!$A$1:$O$301,4,FALSE)),$B$3))</f>
        <v xml:space="preserve"> </v>
      </c>
      <c r="D42" s="110" t="str">
        <f>IF($A42="none",$B$2,IF($A42&lt;&gt;"",VLOOKUP($A42,'Master List 2024'!$A$1:$O$301,5,FALSE),$B$3))</f>
        <v>Race to Report Blue Racers</v>
      </c>
      <c r="E42" s="110" t="str">
        <f>IF($A42="none",$B$2,IF($A42&lt;&gt;"",VLOOKUP($A42,'Master List 2024'!$A$1:$O$301,6,FALSE),$B$3))</f>
        <v>Home School</v>
      </c>
      <c r="F42" s="146" t="s">
        <v>465</v>
      </c>
    </row>
    <row r="43" spans="1:7" s="41" customFormat="1" ht="16.149999999999999" thickTop="1" thickBot="1">
      <c r="A43" s="109">
        <v>2201</v>
      </c>
      <c r="B43" s="110" t="str">
        <f>IF($A43="none",$B$2,IF($A43&lt;&gt;"",VLOOKUP($A43,'Master List 2024'!$A$1:$O$301,3,FALSE),$B$3))</f>
        <v>Alexis Adams</v>
      </c>
      <c r="C43" s="101" t="str">
        <f>IF($A43="none",$B$2,IF($A43&lt;&gt;"",IF(VLOOKUP($A43,'Master List 2024'!$A$1:$O$301,4,FALSE)="","(no partner)",VLOOKUP($A43,'Master List 2024'!$A$1:$O$301,4,FALSE)),$B$3))</f>
        <v>Kayley Pelletier</v>
      </c>
      <c r="D43" s="110" t="str">
        <f>IF($A43="none",$B$2,IF($A43&lt;&gt;"",VLOOKUP($A43,'Master List 2024'!$A$1:$O$301,5,FALSE),$B$3))</f>
        <v>Sips and Stains: The impact of drinks on teeth</v>
      </c>
      <c r="E43" s="110" t="str">
        <f>IF($A43="none",$B$2,IF($A43&lt;&gt;"",VLOOKUP($A43,'Master List 2024'!$A$1:$O$301,6,FALSE),$B$3))</f>
        <v>St. Anne Elementary School</v>
      </c>
      <c r="F43" s="146" t="s">
        <v>465</v>
      </c>
      <c r="G43" s="103"/>
    </row>
    <row r="44" spans="1:7" ht="15.6" thickTop="1">
      <c r="A44" s="2"/>
      <c r="B44" s="3"/>
      <c r="C44" s="3"/>
      <c r="D44" s="3"/>
      <c r="E44" s="3"/>
    </row>
    <row r="45" spans="1:7" ht="16.149999999999999" thickBot="1">
      <c r="A45" s="9" t="s">
        <v>476</v>
      </c>
      <c r="B45" s="3"/>
      <c r="C45" s="3"/>
      <c r="D45" s="3"/>
      <c r="E45" s="3"/>
    </row>
    <row r="46" spans="1:7" s="41" customFormat="1" ht="16.149999999999999" thickTop="1" thickBot="1">
      <c r="A46" s="10">
        <v>2203</v>
      </c>
      <c r="B46" s="11" t="str">
        <f>IF($A46="none",$B$2,IF($A46&lt;&gt;"",VLOOKUP($A46,'Master List 2024'!$A$1:$O$301,3,FALSE),$B$3))</f>
        <v>Grayson Bates</v>
      </c>
      <c r="C46" s="23" t="str">
        <f>IF($A46="none",$B$2,IF($A46&lt;&gt;"",IF(VLOOKUP($A46,'Master List 2024'!$A$1:$O$301,4,FALSE)="","(no partner)",VLOOKUP($A46,'Master List 2024'!$A$1:$O$301,4,FALSE)),$B$3))</f>
        <v xml:space="preserve"> </v>
      </c>
      <c r="D46" s="11" t="str">
        <f>IF($A46="none",$B$2,IF($A46&lt;&gt;"",VLOOKUP($A46,'Master List 2024'!$A$1:$O$301,5,FALSE),$B$3))</f>
        <v>Behind the Label: The Truth about Sport Drinks</v>
      </c>
      <c r="E46" s="11" t="str">
        <f>IF($A46="none",$B$2,IF($A46&lt;&gt;"",VLOOKUP($A46,'Master List 2024'!$A$1:$O$301,6,FALSE),$B$3))</f>
        <v>Ecole Catholique Monseigneur Jamot</v>
      </c>
      <c r="F46" s="146" t="s">
        <v>465</v>
      </c>
    </row>
    <row r="47" spans="1:7" ht="15.6" thickTop="1">
      <c r="A47" s="2"/>
      <c r="B47" s="3"/>
      <c r="C47" s="3"/>
      <c r="D47" s="3"/>
      <c r="E47" s="3"/>
      <c r="F47" s="102"/>
      <c r="G47" s="103"/>
    </row>
    <row r="48" spans="1:7" ht="17.45">
      <c r="A48" s="31" t="s">
        <v>477</v>
      </c>
      <c r="B48" s="33"/>
      <c r="C48" s="32"/>
      <c r="D48" s="32"/>
      <c r="E48" s="32"/>
      <c r="F48" s="102"/>
      <c r="G48" s="103"/>
    </row>
    <row r="49" spans="1:7">
      <c r="A49" s="2" t="s">
        <v>454</v>
      </c>
      <c r="B49" s="2" t="s">
        <v>478</v>
      </c>
      <c r="C49" s="3"/>
      <c r="D49" s="3"/>
      <c r="E49" s="3"/>
      <c r="F49" s="102"/>
      <c r="G49" s="103"/>
    </row>
    <row r="50" spans="1:7">
      <c r="A50" s="2"/>
      <c r="B50" s="3"/>
      <c r="C50" s="3"/>
      <c r="D50" s="3"/>
      <c r="E50" s="3"/>
      <c r="F50" s="103"/>
      <c r="G50" s="103"/>
    </row>
    <row r="51" spans="1:7" ht="15.6" thickBot="1">
      <c r="A51" s="47" t="s">
        <v>457</v>
      </c>
      <c r="B51" s="48" t="s">
        <v>2</v>
      </c>
      <c r="C51" s="48" t="s">
        <v>458</v>
      </c>
      <c r="D51" s="48" t="s">
        <v>459</v>
      </c>
      <c r="E51" s="48" t="s">
        <v>460</v>
      </c>
      <c r="F51" s="103"/>
      <c r="G51" s="103"/>
    </row>
    <row r="52" spans="1:7">
      <c r="A52" s="2"/>
      <c r="B52" s="3"/>
      <c r="C52" s="3"/>
      <c r="D52" s="3"/>
      <c r="E52" s="3"/>
      <c r="F52" s="102"/>
      <c r="G52" s="103"/>
    </row>
    <row r="53" spans="1:7" ht="16.149999999999999" thickBot="1">
      <c r="A53" s="15" t="s">
        <v>479</v>
      </c>
      <c r="B53" s="3"/>
      <c r="C53" s="3"/>
      <c r="D53" s="3"/>
      <c r="E53" s="3"/>
    </row>
    <row r="54" spans="1:7" ht="16.899999999999999" thickTop="1" thickBot="1">
      <c r="A54" s="126">
        <v>2320</v>
      </c>
      <c r="B54" s="6" t="str">
        <f>IF($A54="none",$B$2,IF($A54&lt;&gt;"",VLOOKUP($A54,'Master List 2024'!$A$1:$O$301,3,FALSE),$B$3))</f>
        <v>Alexa Truong</v>
      </c>
      <c r="C54" s="23" t="str">
        <f>IF($A54="none",$B$2,IF($A54&lt;&gt;"",IF(VLOOKUP($A54,'Master List 2024'!$A$1:$O$301,4,FALSE)="","(no partner)",VLOOKUP($A54,'Master List 2024'!$A$1:$O$301,4,FALSE)),$B$3))</f>
        <v xml:space="preserve"> </v>
      </c>
      <c r="D54" s="6" t="str">
        <f>IF($A54="none",$B$2,IF($A54&lt;&gt;"",VLOOKUP($A54,'Master List 2024'!$A$1:$O$301,5,FALSE),$B$3))</f>
        <v>Growing Sugar Crystals</v>
      </c>
      <c r="E54" s="6" t="str">
        <f>IF($A54="none",$B$2,IF($A54&lt;&gt;"",VLOOKUP($A54,'Master List 2024'!$A$1:$O$301,6,FALSE),$B$3))</f>
        <v>James Strath Public School</v>
      </c>
      <c r="F54" s="146" t="s">
        <v>465</v>
      </c>
    </row>
    <row r="55" spans="1:7" ht="16.899999999999999" thickTop="1" thickBot="1">
      <c r="A55" s="126">
        <v>2324</v>
      </c>
      <c r="B55" s="100" t="str">
        <f>IF($A55="none",$B$2,IF($A55&lt;&gt;"",VLOOKUP($A55,'Master List 2024'!$A$1:$O$301,3,FALSE),$B$3))</f>
        <v>Adeline Zhang</v>
      </c>
      <c r="C55" s="101" t="str">
        <f>IF($A55="none",$B$2,IF($A55&lt;&gt;"",IF(VLOOKUP($A55,'Master List 2024'!$A$1:$O$301,4,FALSE)="","(no partner)",VLOOKUP($A55,'Master List 2024'!$A$1:$O$301,4,FALSE)),$B$3))</f>
        <v xml:space="preserve"> </v>
      </c>
      <c r="D55" s="100" t="str">
        <f>IF($A55="none",$B$2,IF($A55&lt;&gt;"",VLOOKUP($A55,'Master List 2024'!$A$1:$O$301,5,FALSE),$B$3))</f>
        <v>Precious Brine Water</v>
      </c>
      <c r="E55" s="100" t="str">
        <f>IF($A55="none",$B$2,IF($A55&lt;&gt;"",VLOOKUP($A55,'Master List 2024'!$A$1:$O$301,6,FALSE),$B$3))</f>
        <v>Rhema Christian School</v>
      </c>
      <c r="F55" s="146" t="s">
        <v>465</v>
      </c>
    </row>
    <row r="56" spans="1:7" s="41" customFormat="1" ht="16.899999999999999" thickTop="1" thickBot="1">
      <c r="A56" s="126">
        <v>2306</v>
      </c>
      <c r="B56" s="6" t="str">
        <f>IF($A56="none",$B$2,IF($A56&lt;&gt;"",VLOOKUP($A56,'Master List 2024'!$A$1:$O$301,3,FALSE),$B$3))</f>
        <v>Annabelle DeBlock</v>
      </c>
      <c r="C56" s="23" t="str">
        <f>IF($A56="none",$B$2,IF($A56&lt;&gt;"",IF(VLOOKUP($A56,'Master List 2024'!$A$1:$O$301,4,FALSE)="","(no partner)",VLOOKUP($A56,'Master List 2024'!$A$1:$O$301,4,FALSE)),$B$3))</f>
        <v>Abigail Ahee</v>
      </c>
      <c r="D56" s="6" t="str">
        <f>IF($A56="none",$B$2,IF($A56&lt;&gt;"",VLOOKUP($A56,'Master List 2024'!$A$1:$O$301,5,FALSE),$B$3))</f>
        <v>Pennies and Liquids</v>
      </c>
      <c r="E56" s="6" t="str">
        <f>IF($A56="none",$B$2,IF($A56&lt;&gt;"",VLOOKUP($A56,'Master List 2024'!$A$1:$O$301,6,FALSE),$B$3))</f>
        <v>Rhema Christian School</v>
      </c>
      <c r="F56" s="146" t="s">
        <v>465</v>
      </c>
    </row>
    <row r="57" spans="1:7" s="41" customFormat="1" ht="16.899999999999999" thickTop="1" thickBot="1">
      <c r="A57" s="126">
        <v>2304</v>
      </c>
      <c r="B57" s="100" t="str">
        <f>IF($A57="none",$B$2,IF($A57&lt;&gt;"",VLOOKUP($A57,'Master List 2024'!$A$1:$O$301,3,FALSE),$B$3))</f>
        <v>Wesley Clark</v>
      </c>
      <c r="C57" s="101" t="str">
        <f>IF($A57="none",$B$2,IF($A57&lt;&gt;"",IF(VLOOKUP($A57,'Master List 2024'!$A$1:$O$301,4,FALSE)="","(no partner)",VLOOKUP($A57,'Master List 2024'!$A$1:$O$301,4,FALSE)),$B$3))</f>
        <v>Samarpan Cheema</v>
      </c>
      <c r="D57" s="100" t="str">
        <f>IF($A57="none",$B$2,IF($A57&lt;&gt;"",VLOOKUP($A57,'Master List 2024'!$A$1:$O$301,5,FALSE),$B$3))</f>
        <v>BATTERY BATTLE 1v1v1 AAA -  The Last One Will Win</v>
      </c>
      <c r="E57" s="100" t="str">
        <f>IF($A57="none",$B$2,IF($A57&lt;&gt;"",VLOOKUP($A57,'Master List 2024'!$A$1:$O$301,6,FALSE),$B$3))</f>
        <v>James Strath Public School</v>
      </c>
      <c r="F57" s="146" t="s">
        <v>465</v>
      </c>
    </row>
    <row r="58" spans="1:7" ht="15.6" thickTop="1">
      <c r="A58" s="2"/>
      <c r="B58" s="3"/>
      <c r="C58" s="20"/>
      <c r="D58" s="3"/>
      <c r="E58" s="3"/>
      <c r="F58" s="42"/>
    </row>
    <row r="59" spans="1:7" ht="16.149999999999999" thickBot="1">
      <c r="A59" s="15" t="s">
        <v>475</v>
      </c>
      <c r="B59" s="3"/>
      <c r="C59" s="20"/>
      <c r="D59" s="3"/>
      <c r="E59" s="3"/>
    </row>
    <row r="60" spans="1:7" s="41" customFormat="1" ht="16.149999999999999" thickTop="1" thickBot="1">
      <c r="A60" s="7">
        <v>2322</v>
      </c>
      <c r="B60" s="8" t="str">
        <f>IF($A60="none",$B$2,IF($A60&lt;&gt;"",VLOOKUP($A60,'Master List 2024'!$A$1:$O$301,3,FALSE),$B$3))</f>
        <v>Robbie Wade</v>
      </c>
      <c r="C60" s="23" t="str">
        <f>IF($A60="none",$B$2,IF($A60&lt;&gt;"",IF(VLOOKUP($A60,'Master List 2024'!$A$1:$O$301,4,FALSE)="","(no partner)",VLOOKUP($A60,'Master List 2024'!$A$1:$O$301,4,FALSE)),$B$3))</f>
        <v xml:space="preserve"> </v>
      </c>
      <c r="D60" s="8" t="str">
        <f>IF($A60="none",$B$2,IF($A60&lt;&gt;"",VLOOKUP($A60,'Master List 2024'!$A$1:$O$301,5,FALSE),$B$3))</f>
        <v>Sand Dollar Science: Which One's Whiter</v>
      </c>
      <c r="E60" s="8" t="str">
        <f>IF($A60="none",$B$2,IF($A60&lt;&gt;"",VLOOKUP($A60,'Master List 2024'!$A$1:$O$301,6,FALSE),$B$3))</f>
        <v>James Strath Public School</v>
      </c>
      <c r="F60" s="146" t="s">
        <v>465</v>
      </c>
    </row>
    <row r="61" spans="1:7" s="41" customFormat="1" ht="16.899999999999999" thickTop="1" thickBot="1">
      <c r="A61" s="126">
        <v>2319</v>
      </c>
      <c r="B61" s="110" t="str">
        <f>IF($A61="none",$B$2,IF($A61&lt;&gt;"",VLOOKUP($A61,'Master List 2024'!$A$1:$O$301,3,FALSE),$B$3))</f>
        <v>Audrey Sweeney</v>
      </c>
      <c r="C61" s="101" t="str">
        <f>IF($A61="none",$B$2,IF($A61&lt;&gt;"",IF(VLOOKUP($A61,'Master List 2024'!$A$1:$O$301,4,FALSE)="","(no partner)",VLOOKUP($A61,'Master List 2024'!$A$1:$O$301,4,FALSE)),$B$3))</f>
        <v xml:space="preserve"> </v>
      </c>
      <c r="D61" s="110" t="str">
        <f>IF($A61="none",$B$2,IF($A61&lt;&gt;"",VLOOKUP($A61,'Master List 2024'!$A$1:$O$301,5,FALSE),$B$3))</f>
        <v>Catapult</v>
      </c>
      <c r="E61" s="110" t="str">
        <f>IF($A61="none",$B$2,IF($A61&lt;&gt;"",VLOOKUP($A61,'Master List 2024'!$A$1:$O$301,6,FALSE),$B$3))</f>
        <v>Rhema Christian School</v>
      </c>
      <c r="F61" s="146" t="s">
        <v>465</v>
      </c>
    </row>
    <row r="62" spans="1:7" s="41" customFormat="1" ht="16.899999999999999" thickTop="1" thickBot="1">
      <c r="A62" s="126">
        <v>2321</v>
      </c>
      <c r="B62" s="110" t="str">
        <f>IF($A62="none",$B$2,IF($A62&lt;&gt;"",VLOOKUP($A62,'Master List 2024'!$A$1:$O$301,3,FALSE),$B$3))</f>
        <v>Isaiah van Berkel</v>
      </c>
      <c r="C62" s="101" t="str">
        <f>IF($A62="none",$B$2,IF($A62&lt;&gt;"",IF(VLOOKUP($A62,'Master List 2024'!$A$1:$O$301,4,FALSE)="","(no partner)",VLOOKUP($A62,'Master List 2024'!$A$1:$O$301,4,FALSE)),$B$3))</f>
        <v xml:space="preserve"> </v>
      </c>
      <c r="D62" s="110" t="str">
        <f>IF($A62="none",$B$2,IF($A62&lt;&gt;"",VLOOKUP($A62,'Master List 2024'!$A$1:$O$301,5,FALSE),$B$3))</f>
        <v>Working with Water</v>
      </c>
      <c r="E62" s="110" t="str">
        <f>IF($A62="none",$B$2,IF($A62&lt;&gt;"",VLOOKUP($A62,'Master List 2024'!$A$1:$O$301,6,FALSE),$B$3))</f>
        <v>Rhema Christian School</v>
      </c>
      <c r="F62" s="146" t="s">
        <v>465</v>
      </c>
    </row>
    <row r="63" spans="1:7" s="41" customFormat="1" ht="16.899999999999999" thickTop="1" thickBot="1">
      <c r="A63" s="126">
        <v>2317</v>
      </c>
      <c r="B63" s="110" t="str">
        <f>IF($A63="none",$B$2,IF($A63&lt;&gt;"",VLOOKUP($A63,'Master List 2024'!$A$1:$O$301,3,FALSE),$B$3))</f>
        <v>MALACHI OGUTU-WERE</v>
      </c>
      <c r="C63" s="101" t="str">
        <f>IF($A63="none",$B$2,IF($A63&lt;&gt;"",IF(VLOOKUP($A63,'Master List 2024'!$A$1:$O$301,4,FALSE)="","(no partner)",VLOOKUP($A63,'Master List 2024'!$A$1:$O$301,4,FALSE)),$B$3))</f>
        <v xml:space="preserve"> </v>
      </c>
      <c r="D63" s="110" t="str">
        <f>IF($A63="none",$B$2,IF($A63&lt;&gt;"",VLOOKUP($A63,'Master List 2024'!$A$1:$O$301,5,FALSE),$B$3))</f>
        <v>Rusting Metal</v>
      </c>
      <c r="E63" s="110" t="str">
        <f>IF($A63="none",$B$2,IF($A63&lt;&gt;"",VLOOKUP($A63,'Master List 2024'!$A$1:$O$301,6,FALSE),$B$3))</f>
        <v>Rhema Christian School</v>
      </c>
      <c r="F63" s="146" t="s">
        <v>465</v>
      </c>
    </row>
    <row r="64" spans="1:7" s="41" customFormat="1" ht="16.899999999999999" thickTop="1" thickBot="1">
      <c r="A64" s="126">
        <v>2318</v>
      </c>
      <c r="B64" s="110" t="str">
        <f>IF($A64="none",$B$2,IF($A64&lt;&gt;"",VLOOKUP($A64,'Master List 2024'!$A$1:$O$301,3,FALSE),$B$3))</f>
        <v>Lucas Patton</v>
      </c>
      <c r="C64" s="101" t="str">
        <f>IF($A64="none",$B$2,IF($A64&lt;&gt;"",IF(VLOOKUP($A64,'Master List 2024'!$A$1:$O$301,4,FALSE)="","(no partner)",VLOOKUP($A64,'Master List 2024'!$A$1:$O$301,4,FALSE)),$B$3))</f>
        <v>Owen Cross</v>
      </c>
      <c r="D64" s="110" t="str">
        <f>IF($A64="none",$B$2,IF($A64&lt;&gt;"",VLOOKUP($A64,'Master List 2024'!$A$1:$O$301,5,FALSE),$B$3))</f>
        <v>The strong bridge</v>
      </c>
      <c r="E64" s="110" t="str">
        <f>IF($A64="none",$B$2,IF($A64&lt;&gt;"",VLOOKUP($A64,'Master List 2024'!$A$1:$O$301,6,FALSE),$B$3))</f>
        <v>St. Anne Elementary School</v>
      </c>
      <c r="F64" s="146" t="s">
        <v>465</v>
      </c>
    </row>
    <row r="65" spans="1:6" ht="15.6" thickTop="1">
      <c r="A65" s="2"/>
      <c r="B65" s="3"/>
      <c r="C65" s="20"/>
      <c r="D65" s="3"/>
      <c r="E65" s="3"/>
    </row>
    <row r="66" spans="1:6" ht="16.149999999999999" thickBot="1">
      <c r="A66" s="9" t="s">
        <v>480</v>
      </c>
      <c r="B66" s="3"/>
      <c r="C66" s="20"/>
      <c r="D66" s="3"/>
      <c r="E66" s="3"/>
    </row>
    <row r="67" spans="1:6" s="41" customFormat="1" ht="16.149999999999999" thickTop="1" thickBot="1">
      <c r="A67" s="10">
        <v>2323</v>
      </c>
      <c r="B67" s="11" t="str">
        <f>IF($A67="none",$B$2,IF($A67&lt;&gt;"",VLOOKUP($A67,'Master List 2024'!$A$1:$O$301,3,FALSE),$B$3))</f>
        <v>Hunter Webb</v>
      </c>
      <c r="C67" s="23" t="str">
        <f>IF($A67="none",$B$2,IF($A67&lt;&gt;"",IF(VLOOKUP($A67,'Master List 2024'!$A$1:$O$301,4,FALSE)="","(no partner)",VLOOKUP($A67,'Master List 2024'!$A$1:$O$301,4,FALSE)),$B$3))</f>
        <v xml:space="preserve"> </v>
      </c>
      <c r="D67" s="11" t="str">
        <f>IF($A67="none",$B$2,IF($A67&lt;&gt;"",VLOOKUP($A67,'Master List 2024'!$A$1:$O$301,5,FALSE),$B$3))</f>
        <v>You Spin Me Right Round: The Science of Circus</v>
      </c>
      <c r="E67" s="11" t="str">
        <f>IF($A67="none",$B$2,IF($A67&lt;&gt;"",VLOOKUP($A67,'Master List 2024'!$A$1:$O$301,6,FALSE),$B$3))</f>
        <v>Edmison Heights Public School</v>
      </c>
      <c r="F67" s="146" t="s">
        <v>465</v>
      </c>
    </row>
    <row r="68" spans="1:6" ht="15.6" thickTop="1">
      <c r="A68" s="2"/>
      <c r="B68" s="3"/>
      <c r="C68" s="3"/>
      <c r="D68" s="3"/>
      <c r="E68" s="3"/>
    </row>
    <row r="69" spans="1:6" ht="21">
      <c r="A69" s="137" t="s">
        <v>481</v>
      </c>
      <c r="B69" s="138"/>
      <c r="C69" s="3"/>
      <c r="D69" s="3"/>
      <c r="E69" s="3"/>
    </row>
    <row r="70" spans="1:6" ht="21">
      <c r="A70" s="139"/>
      <c r="B70" s="140"/>
      <c r="C70" s="3"/>
      <c r="D70" s="3"/>
      <c r="E70" s="3"/>
    </row>
    <row r="71" spans="1:6" ht="17.45">
      <c r="A71" s="34" t="s">
        <v>482</v>
      </c>
      <c r="B71" s="32"/>
      <c r="C71" s="32"/>
      <c r="D71" s="32"/>
      <c r="E71" s="32"/>
    </row>
    <row r="72" spans="1:6">
      <c r="A72" s="2" t="s">
        <v>483</v>
      </c>
      <c r="B72" s="2" t="s">
        <v>484</v>
      </c>
      <c r="C72" s="3"/>
      <c r="D72" s="3"/>
      <c r="E72" s="3"/>
    </row>
    <row r="73" spans="1:6" s="41" customFormat="1">
      <c r="A73" s="2"/>
      <c r="B73" s="3"/>
      <c r="C73" s="3"/>
      <c r="D73" s="3"/>
      <c r="E73" s="3"/>
      <c r="F73" s="1"/>
    </row>
    <row r="74" spans="1:6" ht="15.6" thickBot="1">
      <c r="A74" s="47"/>
      <c r="B74" s="48" t="s">
        <v>2</v>
      </c>
      <c r="C74" s="48" t="s">
        <v>458</v>
      </c>
      <c r="D74" s="48" t="s">
        <v>459</v>
      </c>
      <c r="E74" s="48" t="s">
        <v>460</v>
      </c>
    </row>
    <row r="75" spans="1:6" ht="15.6">
      <c r="A75" s="15" t="s">
        <v>485</v>
      </c>
      <c r="B75" s="3"/>
      <c r="C75" s="20"/>
      <c r="D75" s="3"/>
      <c r="E75" s="3"/>
    </row>
    <row r="76" spans="1:6" ht="16.149999999999999" thickTop="1" thickBot="1">
      <c r="A76" s="18">
        <v>2217</v>
      </c>
      <c r="B76" s="19" t="str">
        <f>IF($A76="none",$B$2,IF($A76&lt;&gt;"",VLOOKUP($A76,'Master List 2024'!$A$1:$O$301,3,FALSE),$B$3))</f>
        <v>Jasper Newland</v>
      </c>
      <c r="C76" s="23" t="str">
        <f>IF($A76="none",$B$2,IF($A76&lt;&gt;"",IF(VLOOKUP($A76,'Master List 2024'!$A$1:$O$301,4,FALSE)="","(no partner)",VLOOKUP($A76,'Master List 2024'!$A$1:$O$301,4,FALSE)),$B$3))</f>
        <v xml:space="preserve"> </v>
      </c>
      <c r="D76" s="19" t="str">
        <f>IF($A76="none",$B$2,IF($A76&lt;&gt;"",VLOOKUP($A76,'Master List 2024'!$A$1:$O$301,5,FALSE),$B$3))</f>
        <v>Race to Report Blue Racers</v>
      </c>
      <c r="E76" s="19" t="str">
        <f>IF($A76="none",$B$2,IF($A76&lt;&gt;"",VLOOKUP($A76,'Master List 2024'!$A$1:$O$301,6,FALSE),$B$3))</f>
        <v>Home School</v>
      </c>
      <c r="F76" s="146" t="s">
        <v>465</v>
      </c>
    </row>
    <row r="77" spans="1:6" ht="15.6" thickTop="1">
      <c r="A77" s="2"/>
      <c r="B77" s="3"/>
      <c r="C77" s="20"/>
      <c r="D77" s="3"/>
      <c r="E77" s="3"/>
    </row>
    <row r="78" spans="1:6" ht="15.6">
      <c r="A78" s="15" t="s">
        <v>486</v>
      </c>
      <c r="B78" s="3"/>
      <c r="C78" s="20"/>
      <c r="D78" s="3"/>
      <c r="E78" s="3"/>
    </row>
    <row r="79" spans="1:6" s="41" customFormat="1" ht="16.149999999999999" thickTop="1" thickBot="1">
      <c r="A79" s="18">
        <v>2205</v>
      </c>
      <c r="B79" s="19" t="str">
        <f>IF($A79="none",$B$2,IF($A79&lt;&gt;"",VLOOKUP($A79,'Master List 2024'!$A$1:$O$301,3,FALSE),$B$3))</f>
        <v>Fern Dickinson</v>
      </c>
      <c r="C79" s="23" t="str">
        <f>IF($A79="none",$B$2,IF($A79&lt;&gt;"",IF(VLOOKUP($A79,'Master List 2024'!$A$1:$O$301,4,FALSE)="","(no partner)",VLOOKUP($A79,'Master List 2024'!$A$1:$O$301,4,FALSE)),$B$3))</f>
        <v>Anna Grasswell</v>
      </c>
      <c r="D79" s="19" t="str">
        <f>IF($A79="none",$B$2,IF($A79&lt;&gt;"",VLOOKUP($A79,'Master List 2024'!$A$1:$O$301,5,FALSE),$B$3))</f>
        <v>Erosion proof ground covers</v>
      </c>
      <c r="E79" s="19" t="str">
        <f>IF($A79="none",$B$2,IF($A79&lt;&gt;"",VLOOKUP($A79,'Master List 2024'!$A$1:$O$301,6,FALSE),$B$3))</f>
        <v>St. Anne Elementary School</v>
      </c>
      <c r="F79" s="146" t="s">
        <v>465</v>
      </c>
    </row>
    <row r="80" spans="1:6" s="41" customFormat="1" ht="15.6" thickTop="1">
      <c r="A80" s="4"/>
      <c r="B80" s="12"/>
      <c r="C80" s="111"/>
      <c r="D80" s="12"/>
      <c r="E80" s="12"/>
      <c r="F80" s="1"/>
    </row>
    <row r="81" spans="1:7" ht="17.45">
      <c r="A81" s="34" t="s">
        <v>487</v>
      </c>
      <c r="B81" s="34"/>
      <c r="C81" s="35"/>
      <c r="D81" s="35"/>
      <c r="E81" s="35"/>
      <c r="F81" s="41"/>
    </row>
    <row r="82" spans="1:7">
      <c r="A82" s="2" t="s">
        <v>483</v>
      </c>
      <c r="B82" s="2" t="s">
        <v>484</v>
      </c>
      <c r="C82" s="3"/>
      <c r="D82" s="3"/>
      <c r="E82" s="3"/>
      <c r="F82" s="45"/>
      <c r="G82" s="1"/>
    </row>
    <row r="83" spans="1:7">
      <c r="A83" s="2"/>
      <c r="B83" s="2"/>
      <c r="C83" s="3"/>
      <c r="D83" s="3"/>
      <c r="E83" s="3"/>
      <c r="F83" s="45"/>
      <c r="G83" s="1"/>
    </row>
    <row r="84" spans="1:7" ht="15.6" thickBot="1">
      <c r="A84" s="47" t="s">
        <v>457</v>
      </c>
      <c r="B84" s="48" t="s">
        <v>2</v>
      </c>
      <c r="C84" s="48" t="s">
        <v>458</v>
      </c>
      <c r="D84" s="48" t="s">
        <v>459</v>
      </c>
      <c r="E84" s="48" t="s">
        <v>460</v>
      </c>
    </row>
    <row r="85" spans="1:7" s="41" customFormat="1" ht="16.149999999999999" thickBot="1">
      <c r="A85" s="9" t="s">
        <v>488</v>
      </c>
      <c r="B85" s="3"/>
      <c r="C85" s="20"/>
      <c r="D85" s="3"/>
      <c r="E85" s="3"/>
      <c r="F85" s="1"/>
    </row>
    <row r="86" spans="1:7" ht="16.149999999999999" thickTop="1" thickBot="1">
      <c r="A86" s="18">
        <v>2217</v>
      </c>
      <c r="B86" s="19" t="str">
        <f>IF($A86="none",$B$2,IF($A86&lt;&gt;"",VLOOKUP($A86,'Master List 2024'!$A$1:$O$301,3,FALSE),$B$3))</f>
        <v>Jasper Newland</v>
      </c>
      <c r="C86" s="23" t="str">
        <f>IF($A86="none",$B$2,IF($A86&lt;&gt;"",IF(VLOOKUP($A86,'Master List 2024'!$A$1:$O$301,4,FALSE)="","(no partner)",VLOOKUP($A86,'Master List 2024'!$A$1:$O$301,4,FALSE)),$B$3))</f>
        <v xml:space="preserve"> </v>
      </c>
      <c r="D86" s="19" t="str">
        <f>IF($A86="none",$B$2,IF($A86&lt;&gt;"",VLOOKUP($A86,'Master List 2024'!$A$1:$O$301,5,FALSE),$B$3))</f>
        <v>Race to Report Blue Racers</v>
      </c>
      <c r="E86" s="19" t="str">
        <f>IF($A86="none",$B$2,IF($A86&lt;&gt;"",VLOOKUP($A86,'Master List 2024'!$A$1:$O$301,6,FALSE),$B$3))</f>
        <v>Home School</v>
      </c>
      <c r="F86" s="146" t="s">
        <v>465</v>
      </c>
    </row>
    <row r="87" spans="1:7" ht="15.6" thickTop="1">
      <c r="A87" s="4"/>
      <c r="B87" s="12"/>
      <c r="C87" s="111"/>
      <c r="D87" s="12"/>
      <c r="E87" s="12"/>
    </row>
    <row r="88" spans="1:7">
      <c r="A88" s="2"/>
      <c r="B88" s="3"/>
      <c r="C88" s="3"/>
      <c r="D88" s="3"/>
      <c r="E88" s="3"/>
      <c r="F88" s="41"/>
    </row>
    <row r="89" spans="1:7" s="41" customFormat="1" ht="17.45">
      <c r="A89" s="34" t="s">
        <v>489</v>
      </c>
      <c r="B89" s="34"/>
      <c r="C89" s="35"/>
      <c r="D89" s="35"/>
      <c r="E89" s="35"/>
      <c r="F89" s="1"/>
    </row>
    <row r="90" spans="1:7">
      <c r="A90" s="2" t="s">
        <v>483</v>
      </c>
      <c r="B90" s="2" t="s">
        <v>455</v>
      </c>
      <c r="C90" s="3"/>
      <c r="D90" s="3"/>
      <c r="E90" s="3"/>
      <c r="F90" s="45"/>
      <c r="G90" s="1"/>
    </row>
    <row r="91" spans="1:7">
      <c r="A91" s="2"/>
      <c r="B91" s="2"/>
      <c r="C91" s="3"/>
      <c r="D91" s="3"/>
      <c r="E91" s="3"/>
    </row>
    <row r="92" spans="1:7" ht="15.6" thickBot="1">
      <c r="A92" s="47" t="s">
        <v>457</v>
      </c>
      <c r="B92" s="48" t="s">
        <v>2</v>
      </c>
      <c r="C92" s="48" t="s">
        <v>458</v>
      </c>
      <c r="D92" s="48" t="s">
        <v>459</v>
      </c>
      <c r="E92" s="48" t="s">
        <v>460</v>
      </c>
    </row>
    <row r="93" spans="1:7" ht="16.149999999999999" thickBot="1">
      <c r="A93" s="9" t="s">
        <v>490</v>
      </c>
      <c r="B93" s="2"/>
      <c r="C93" s="20"/>
      <c r="D93" s="3"/>
      <c r="E93" s="3"/>
    </row>
    <row r="94" spans="1:7" ht="16.149999999999999" thickTop="1" thickBot="1">
      <c r="A94" s="18">
        <v>5401</v>
      </c>
      <c r="B94" s="19" t="str">
        <f>IF($A94="none",$B$2,IF($A94&lt;&gt;"",VLOOKUP($A94,'Master List 2024'!$A$1:$O$301,3,FALSE),$B$3))</f>
        <v>Tatum DeVille</v>
      </c>
      <c r="C94" s="23" t="str">
        <f>IF($A94="none",$B$2,IF($A94&lt;&gt;"",IF(VLOOKUP($A94,'Master List 2024'!$A$1:$O$301,4,FALSE)="","(no partner)",VLOOKUP($A94,'Master List 2024'!$A$1:$O$301,4,FALSE)),$B$3))</f>
        <v>Kaitlyn Lungley</v>
      </c>
      <c r="D94" s="19" t="str">
        <f>IF($A94="none",$B$2,IF($A94&lt;&gt;"",VLOOKUP($A94,'Master List 2024'!$A$1:$O$301,5,FALSE),$B$3))</f>
        <v>Building A Sustainable Future</v>
      </c>
      <c r="E94" s="19" t="str">
        <f>IF($A94="none",$B$2,IF($A94&lt;&gt;"",VLOOKUP($A94,'Master List 2024'!$A$1:$O$301,6,FALSE),$B$3))</f>
        <v>East Northumberland Secondary School</v>
      </c>
      <c r="F94" s="146" t="s">
        <v>465</v>
      </c>
    </row>
    <row r="95" spans="1:7" ht="15.6" thickTop="1">
      <c r="A95" s="2"/>
      <c r="B95" s="3"/>
      <c r="C95" s="3"/>
      <c r="D95" s="3"/>
      <c r="E95" s="3"/>
    </row>
    <row r="96" spans="1:7" ht="17.45">
      <c r="A96" s="34" t="s">
        <v>491</v>
      </c>
      <c r="B96" s="34"/>
      <c r="C96" s="35"/>
      <c r="D96" s="35"/>
      <c r="E96" s="35"/>
      <c r="G96" s="120" t="s">
        <v>492</v>
      </c>
    </row>
    <row r="97" spans="1:7">
      <c r="A97" s="2" t="s">
        <v>483</v>
      </c>
      <c r="B97" s="2" t="s">
        <v>455</v>
      </c>
      <c r="C97" s="3"/>
      <c r="D97" s="3"/>
      <c r="E97" s="3"/>
    </row>
    <row r="98" spans="1:7">
      <c r="A98" s="2"/>
      <c r="B98" s="2"/>
      <c r="C98" s="3"/>
      <c r="D98" s="3"/>
      <c r="E98" s="3"/>
      <c r="F98" s="45"/>
      <c r="G98" s="1"/>
    </row>
    <row r="99" spans="1:7" ht="15.6" thickBot="1">
      <c r="A99" s="47" t="s">
        <v>457</v>
      </c>
      <c r="B99" s="48" t="s">
        <v>2</v>
      </c>
      <c r="C99" s="48" t="s">
        <v>458</v>
      </c>
      <c r="D99" s="48" t="s">
        <v>459</v>
      </c>
      <c r="E99" s="48" t="s">
        <v>460</v>
      </c>
      <c r="F99" s="45"/>
      <c r="G99" s="1"/>
    </row>
    <row r="100" spans="1:7" ht="28.9" thickTop="1" thickBot="1">
      <c r="A100" s="16">
        <v>3410</v>
      </c>
      <c r="B100" s="17" t="str">
        <f>IF($A100="none",$B$2,IF($A100&lt;&gt;"",VLOOKUP($A100,'Master List 2024'!$A$1:$O$301,3,FALSE),$B$3))</f>
        <v>Eric Persaud-Meraram</v>
      </c>
      <c r="C100" s="23" t="str">
        <f>IF($A100="none",$B$2,IF($A100&lt;&gt;"",IF(VLOOKUP($A100,'Master List 2024'!$A$1:$O$301,4,FALSE)="","(no partner)",VLOOKUP($A100,'Master List 2024'!$A$1:$O$301,4,FALSE)),$B$3))</f>
        <v>Abhiram Vemula</v>
      </c>
      <c r="D100" s="17" t="str">
        <f>IF($A100="none",$B$2,IF($A100&lt;&gt;"",VLOOKUP($A100,'Master List 2024'!$A$1:$O$301,5,FALSE),$B$3))</f>
        <v>Is blue energy the future</v>
      </c>
      <c r="E100" s="17" t="str">
        <f>IF($A100="none",$B$2,IF($A100&lt;&gt;"",VLOOKUP($A100,'Master List 2024'!$A$1:$O$301,6,FALSE),$B$3))</f>
        <v>St. Catherine Elementary School</v>
      </c>
      <c r="F100" s="146" t="s">
        <v>465</v>
      </c>
      <c r="G100" s="1"/>
    </row>
    <row r="101" spans="1:7" ht="15.6" thickTop="1">
      <c r="A101" s="2"/>
      <c r="B101" s="3"/>
      <c r="C101" s="3"/>
      <c r="D101" s="3"/>
      <c r="E101" s="3"/>
      <c r="F101" s="115"/>
    </row>
    <row r="102" spans="1:7" ht="17.45">
      <c r="A102" s="121" t="s">
        <v>493</v>
      </c>
      <c r="B102" s="34"/>
      <c r="C102" s="35"/>
      <c r="D102" s="35"/>
      <c r="E102" s="35"/>
      <c r="F102" s="45"/>
      <c r="G102" s="1"/>
    </row>
    <row r="103" spans="1:7">
      <c r="A103" s="2" t="s">
        <v>483</v>
      </c>
      <c r="B103" s="2" t="s">
        <v>494</v>
      </c>
      <c r="C103" s="3"/>
      <c r="D103" s="3"/>
      <c r="E103" s="3"/>
    </row>
    <row r="104" spans="1:7" s="103" customFormat="1">
      <c r="A104" s="2"/>
      <c r="B104" s="2"/>
      <c r="C104" s="3"/>
      <c r="D104" s="3"/>
      <c r="E104" s="3"/>
      <c r="F104" s="115"/>
      <c r="G104" s="41"/>
    </row>
    <row r="105" spans="1:7" ht="15.6" thickBot="1">
      <c r="A105" s="47" t="s">
        <v>457</v>
      </c>
      <c r="B105" s="48" t="s">
        <v>2</v>
      </c>
      <c r="C105" s="48" t="s">
        <v>458</v>
      </c>
      <c r="D105" s="48" t="s">
        <v>459</v>
      </c>
      <c r="E105" s="48" t="s">
        <v>460</v>
      </c>
    </row>
    <row r="106" spans="1:7" ht="16.149999999999999" thickBot="1">
      <c r="A106" s="15" t="s">
        <v>495</v>
      </c>
      <c r="B106" s="2"/>
      <c r="C106" s="20"/>
      <c r="D106" s="3"/>
      <c r="E106" s="3"/>
    </row>
    <row r="107" spans="1:7" s="41" customFormat="1" ht="28.9" thickTop="1" thickBot="1">
      <c r="A107" s="18">
        <v>4604</v>
      </c>
      <c r="B107" s="19" t="str">
        <f>IF($A107="none",$B$2,IF($A107&lt;&gt;"",VLOOKUP($A107,'Master List 2024'!$A$1:$O$301,3,FALSE),$B$3))</f>
        <v>Ashley Pearson</v>
      </c>
      <c r="C107" s="23" t="str">
        <f>IF($A107="none",$B$2,IF($A107&lt;&gt;"",IF(VLOOKUP($A107,'Master List 2024'!$A$1:$O$301,4,FALSE)="","(no partner)",VLOOKUP($A107,'Master List 2024'!$A$1:$O$301,4,FALSE)),$B$3))</f>
        <v>Dominic GARLICK-RITTWAGE</v>
      </c>
      <c r="D107" s="19" t="str">
        <f>IF($A107="none",$B$2,IF($A107&lt;&gt;"",VLOOKUP($A107,'Master List 2024'!$A$1:$O$301,5,FALSE),$B$3))</f>
        <v>Best Telescope ever</v>
      </c>
      <c r="E107" s="19" t="str">
        <f>IF($A107="none",$B$2,IF($A107&lt;&gt;"",VLOOKUP($A107,'Master List 2024'!$A$1:$O$301,6,FALSE),$B$3))</f>
        <v>East Northumberland Secondary School</v>
      </c>
      <c r="F107" s="146" t="s">
        <v>465</v>
      </c>
    </row>
    <row r="108" spans="1:7" ht="15.6" thickTop="1">
      <c r="A108" s="2"/>
      <c r="B108" s="2"/>
      <c r="C108" s="20"/>
      <c r="D108" s="3"/>
      <c r="E108" s="3"/>
    </row>
    <row r="109" spans="1:7" ht="16.149999999999999" thickBot="1">
      <c r="A109" s="15" t="s">
        <v>496</v>
      </c>
      <c r="B109" s="2"/>
      <c r="C109" s="20"/>
      <c r="D109" s="3"/>
      <c r="E109" s="3"/>
    </row>
    <row r="110" spans="1:7" ht="28.9" thickTop="1" thickBot="1">
      <c r="A110" s="18">
        <v>3414</v>
      </c>
      <c r="B110" s="19" t="str">
        <f>IF($A110="none",$B$2,IF($A110&lt;&gt;"",VLOOKUP($A110,'Master List 2024'!$A$1:$O$301,3,FALSE),$B$3))</f>
        <v>Keira Thorndyke</v>
      </c>
      <c r="C110" s="23" t="str">
        <f>IF($A110="none",$B$2,IF($A110&lt;&gt;"",IF(VLOOKUP($A110,'Master List 2024'!$A$1:$O$301,4,FALSE)="","(no partner)",VLOOKUP($A110,'Master List 2024'!$A$1:$O$301,4,FALSE)),$B$3))</f>
        <v>Charlotte Fleming</v>
      </c>
      <c r="D110" s="19" t="str">
        <f>IF($A110="none",$B$2,IF($A110&lt;&gt;"",VLOOKUP($A110,'Master List 2024'!$A$1:$O$301,5,FALSE),$B$3))</f>
        <v>Lightbulb</v>
      </c>
      <c r="E110" s="19" t="str">
        <f>IF($A110="none",$B$2,IF($A110&lt;&gt;"",VLOOKUP($A110,'Master List 2024'!$A$1:$O$301,6,FALSE),$B$3))</f>
        <v>St. Catherine Elementary School</v>
      </c>
      <c r="F110" s="146" t="s">
        <v>465</v>
      </c>
    </row>
    <row r="111" spans="1:7" ht="15.6" thickTop="1">
      <c r="A111" s="4"/>
      <c r="B111" s="12"/>
      <c r="C111" s="111"/>
      <c r="D111" s="112"/>
      <c r="E111" s="112"/>
    </row>
    <row r="112" spans="1:7" ht="17.45">
      <c r="A112" s="31" t="s">
        <v>497</v>
      </c>
      <c r="B112" s="33"/>
      <c r="C112" s="32"/>
      <c r="D112" s="32"/>
      <c r="E112" s="32"/>
    </row>
    <row r="113" spans="1:6">
      <c r="A113" s="2" t="s">
        <v>498</v>
      </c>
      <c r="B113" s="96" t="s">
        <v>478</v>
      </c>
      <c r="C113" s="3"/>
      <c r="D113" s="3"/>
      <c r="E113" s="3"/>
    </row>
    <row r="114" spans="1:6">
      <c r="A114" s="2"/>
      <c r="B114" s="3"/>
      <c r="C114" s="3"/>
      <c r="D114" s="3"/>
      <c r="E114" s="3"/>
      <c r="F114" s="41"/>
    </row>
    <row r="115" spans="1:6" ht="15.6" thickBot="1">
      <c r="A115" s="47" t="s">
        <v>457</v>
      </c>
      <c r="B115" s="48" t="s">
        <v>2</v>
      </c>
      <c r="C115" s="48" t="s">
        <v>458</v>
      </c>
      <c r="D115" s="48" t="s">
        <v>459</v>
      </c>
      <c r="E115" s="48" t="s">
        <v>460</v>
      </c>
      <c r="F115" s="41"/>
    </row>
    <row r="116" spans="1:6">
      <c r="A116" s="2"/>
      <c r="B116" s="3"/>
      <c r="C116" s="3"/>
      <c r="D116" s="3"/>
      <c r="E116" s="3"/>
    </row>
    <row r="117" spans="1:6" ht="16.149999999999999" thickBot="1">
      <c r="A117" s="9" t="s">
        <v>499</v>
      </c>
      <c r="B117" s="3"/>
      <c r="C117" s="3"/>
      <c r="D117" s="3"/>
      <c r="E117" s="3"/>
    </row>
    <row r="118" spans="1:6" ht="16.149999999999999" thickTop="1" thickBot="1">
      <c r="A118" s="10">
        <v>3706</v>
      </c>
      <c r="B118" s="11" t="str">
        <f>IF($A118="none",$B$2,IF($A118&lt;&gt;"",VLOOKUP($A118,'Master List 2024'!$A$1:$O$301,3,FALSE),$B$3))</f>
        <v>Benjamin Velasquez</v>
      </c>
      <c r="C118" s="23" t="str">
        <f>IF($A118="none",$B$2,IF($A118&lt;&gt;"",IF(VLOOKUP($A118,'Master List 2024'!$A$1:$O$301,4,FALSE)="","(no partner)",VLOOKUP($A118,'Master List 2024'!$A$1:$O$301,4,FALSE)),$B$3))</f>
        <v xml:space="preserve"> </v>
      </c>
      <c r="D118" s="11" t="str">
        <f>IF($A118="none",$B$2,IF($A118&lt;&gt;"",VLOOKUP($A118,'Master List 2024'!$A$1:$O$301,5,FALSE),$B$3))</f>
        <v>Can I Soften Butter Without Melting It</v>
      </c>
      <c r="E118" s="11" t="str">
        <f>IF($A118="none",$B$2,IF($A118&lt;&gt;"",VLOOKUP($A118,'Master List 2024'!$A$1:$O$301,6,FALSE),$B$3))</f>
        <v>Our Lady of The Wayside Catholic School</v>
      </c>
      <c r="F118" s="146" t="s">
        <v>465</v>
      </c>
    </row>
    <row r="119" spans="1:6" ht="15.6" thickTop="1">
      <c r="A119" s="2"/>
      <c r="B119" s="3"/>
      <c r="C119" s="3"/>
      <c r="D119" s="3"/>
      <c r="E119" s="3"/>
      <c r="F119" s="41"/>
    </row>
    <row r="120" spans="1:6" ht="16.149999999999999" thickBot="1">
      <c r="A120" s="9" t="s">
        <v>500</v>
      </c>
      <c r="B120" s="2"/>
      <c r="C120" s="24"/>
      <c r="D120" s="3"/>
      <c r="E120" s="3"/>
      <c r="F120" s="41"/>
    </row>
    <row r="121" spans="1:6" s="41" customFormat="1" ht="16.149999999999999" thickTop="1" thickBot="1">
      <c r="A121" s="10">
        <v>3704</v>
      </c>
      <c r="B121" s="11" t="str">
        <f>IF($A121="none",$B$2,IF($A121&lt;&gt;"",VLOOKUP($A121,'Master List 2024'!$A$1:$O$301,3,FALSE),$B$3))</f>
        <v>Teresa Poland</v>
      </c>
      <c r="C121" s="23" t="str">
        <f>IF($A121="none",$B$2,IF($A121&lt;&gt;"",IF(VLOOKUP($A121,'Master List 2024'!$A$1:$O$301,4,FALSE)="","(no partner)",VLOOKUP($A121,'Master List 2024'!$A$1:$O$301,4,FALSE)),$B$3))</f>
        <v xml:space="preserve"> </v>
      </c>
      <c r="D121" s="11" t="str">
        <f>IF($A121="none",$B$2,IF($A121&lt;&gt;"",VLOOKUP($A121,'Master List 2024'!$A$1:$O$301,5,FALSE),$B$3))</f>
        <v>The Science of baking</v>
      </c>
      <c r="E121" s="11" t="str">
        <f>IF($A121="none",$B$2,IF($A121&lt;&gt;"",VLOOKUP($A121,'Master List 2024'!$A$1:$O$301,6,FALSE),$B$3))</f>
        <v>Our Lady of The Wayside Catholic School</v>
      </c>
      <c r="F121" s="146" t="s">
        <v>465</v>
      </c>
    </row>
    <row r="122" spans="1:6" ht="15.6" thickTop="1">
      <c r="A122" s="2"/>
      <c r="B122" s="3"/>
      <c r="C122" s="20"/>
      <c r="D122" s="3"/>
      <c r="E122" s="3"/>
      <c r="F122" s="41"/>
    </row>
    <row r="123" spans="1:6" ht="16.149999999999999" thickBot="1">
      <c r="A123" s="9" t="s">
        <v>501</v>
      </c>
      <c r="B123" s="2"/>
      <c r="C123" s="24"/>
      <c r="D123" s="3"/>
      <c r="E123" s="3"/>
    </row>
    <row r="124" spans="1:6" s="41" customFormat="1" ht="16.149999999999999" thickTop="1" thickBot="1">
      <c r="A124" s="10">
        <v>3705</v>
      </c>
      <c r="B124" s="11" t="str">
        <f>IF($A124="none",$B$2,IF($A124&lt;&gt;"",VLOOKUP($A124,'Master List 2024'!$A$1:$O$301,3,FALSE),$B$3))</f>
        <v>Lilah Sampson</v>
      </c>
      <c r="C124" s="23" t="str">
        <f>IF($A124="none",$B$2,IF($A124&lt;&gt;"",IF(VLOOKUP($A124,'Master List 2024'!$A$1:$O$301,4,FALSE)="","(no partner)",VLOOKUP($A124,'Master List 2024'!$A$1:$O$301,4,FALSE)),$B$3))</f>
        <v>Sienna Lott</v>
      </c>
      <c r="D124" s="11" t="str">
        <f>IF($A124="none",$B$2,IF($A124&lt;&gt;"",VLOOKUP($A124,'Master List 2024'!$A$1:$O$301,5,FALSE),$B$3))</f>
        <v>Best Cleaning Detergent</v>
      </c>
      <c r="E124" s="11" t="str">
        <f>IF($A124="none",$B$2,IF($A124&lt;&gt;"",VLOOKUP($A124,'Master List 2024'!$A$1:$O$301,6,FALSE),$B$3))</f>
        <v>St. Paul Elementary School</v>
      </c>
      <c r="F124" s="146" t="s">
        <v>465</v>
      </c>
    </row>
    <row r="125" spans="1:6" ht="15.6" thickTop="1">
      <c r="A125" s="2"/>
      <c r="B125" s="3"/>
      <c r="C125" s="20"/>
      <c r="D125" s="3"/>
      <c r="E125" s="3"/>
      <c r="F125" s="41"/>
    </row>
    <row r="126" spans="1:6" ht="16.149999999999999" thickBot="1">
      <c r="A126" s="9" t="s">
        <v>502</v>
      </c>
      <c r="B126" s="2"/>
      <c r="C126" s="24"/>
      <c r="D126" s="3"/>
      <c r="E126" s="3"/>
    </row>
    <row r="127" spans="1:6" s="41" customFormat="1" ht="16.149999999999999" thickTop="1" thickBot="1">
      <c r="A127" s="10">
        <v>3703</v>
      </c>
      <c r="B127" s="11" t="str">
        <f>IF($A127="none",$B$2,IF($A127&lt;&gt;"",VLOOKUP($A127,'Master List 2024'!$A$1:$O$301,3,FALSE),$B$3))</f>
        <v>Emmitt O'Brien</v>
      </c>
      <c r="C127" s="23" t="str">
        <f>IF($A127="none",$B$2,IF($A127&lt;&gt;"",IF(VLOOKUP($A127,'Master List 2024'!$A$1:$O$301,4,FALSE)="","(no partner)",VLOOKUP($A127,'Master List 2024'!$A$1:$O$301,4,FALSE)),$B$3))</f>
        <v xml:space="preserve"> </v>
      </c>
      <c r="D127" s="11" t="str">
        <f>IF($A127="none",$B$2,IF($A127&lt;&gt;"",VLOOKUP($A127,'Master List 2024'!$A$1:$O$301,5,FALSE),$B$3))</f>
        <v>"Watt" Makes A Food Battery"?</v>
      </c>
      <c r="E127" s="11" t="str">
        <f>IF($A127="none",$B$2,IF($A127&lt;&gt;"",VLOOKUP($A127,'Master List 2024'!$A$1:$O$301,6,FALSE),$B$3))</f>
        <v>St. Paul Elementary School</v>
      </c>
      <c r="F127" s="146" t="s">
        <v>465</v>
      </c>
    </row>
    <row r="128" spans="1:6" ht="15.6" thickTop="1">
      <c r="A128" s="2"/>
      <c r="B128" s="3"/>
      <c r="C128" s="3"/>
      <c r="D128" s="3"/>
      <c r="E128" s="3"/>
    </row>
    <row r="129" spans="1:6" ht="17.45">
      <c r="A129" s="31" t="s">
        <v>503</v>
      </c>
      <c r="B129" s="33"/>
      <c r="C129" s="32"/>
      <c r="D129" s="32"/>
      <c r="E129" s="32"/>
    </row>
    <row r="130" spans="1:6">
      <c r="A130" s="2" t="s">
        <v>483</v>
      </c>
      <c r="B130" s="2" t="s">
        <v>478</v>
      </c>
      <c r="C130" s="3"/>
      <c r="D130" s="3"/>
      <c r="E130" s="3"/>
    </row>
    <row r="131" spans="1:6">
      <c r="A131" s="2"/>
      <c r="B131" s="3"/>
      <c r="C131" s="3"/>
      <c r="D131" s="3"/>
      <c r="E131" s="3"/>
    </row>
    <row r="132" spans="1:6" ht="15.6" thickBot="1">
      <c r="A132" s="47" t="s">
        <v>457</v>
      </c>
      <c r="B132" s="48" t="s">
        <v>2</v>
      </c>
      <c r="C132" s="48" t="s">
        <v>458</v>
      </c>
      <c r="D132" s="48" t="s">
        <v>459</v>
      </c>
      <c r="E132" s="48" t="s">
        <v>460</v>
      </c>
    </row>
    <row r="133" spans="1:6">
      <c r="A133" s="2"/>
      <c r="B133" s="3"/>
      <c r="C133" s="20"/>
      <c r="D133" s="3"/>
      <c r="E133" s="3"/>
    </row>
    <row r="134" spans="1:6" ht="16.149999999999999" thickBot="1">
      <c r="A134" s="9" t="s">
        <v>504</v>
      </c>
      <c r="B134" s="2"/>
      <c r="C134" s="24"/>
      <c r="D134" s="3"/>
      <c r="E134" s="3"/>
    </row>
    <row r="135" spans="1:6" s="41" customFormat="1" ht="16.149999999999999" thickTop="1" thickBot="1">
      <c r="A135" s="10">
        <v>3507</v>
      </c>
      <c r="B135" s="11" t="str">
        <f>IF($A135="none",$B$2,IF($A135&lt;&gt;"",VLOOKUP($A135,'Master List 2024'!$A$1:$O$301,3,FALSE),$B$3))</f>
        <v>Amiyah Gentle</v>
      </c>
      <c r="C135" s="23" t="str">
        <f>IF($A135="none",$B$2,IF($A135&lt;&gt;"",IF(VLOOKUP($A135,'Master List 2024'!$A$1:$O$301,4,FALSE)="","(no partner)",VLOOKUP($A135,'Master List 2024'!$A$1:$O$301,4,FALSE)),$B$3))</f>
        <v xml:space="preserve"> </v>
      </c>
      <c r="D135" s="11" t="str">
        <f>IF($A135="none",$B$2,IF($A135&lt;&gt;"",VLOOKUP($A135,'Master List 2024'!$A$1:$O$301,5,FALSE),$B$3))</f>
        <v>How Senses Help With Studying</v>
      </c>
      <c r="E135" s="11" t="str">
        <f>IF($A135="none",$B$2,IF($A135&lt;&gt;"",VLOOKUP($A135,'Master List 2024'!$A$1:$O$301,6,FALSE),$B$3))</f>
        <v>St. Paul Elementary School</v>
      </c>
      <c r="F135" s="146" t="s">
        <v>465</v>
      </c>
    </row>
    <row r="136" spans="1:6" ht="15.6" thickTop="1">
      <c r="A136" s="4"/>
      <c r="B136" s="12"/>
      <c r="D136" s="12"/>
      <c r="E136" s="12"/>
      <c r="F136" s="41"/>
    </row>
    <row r="137" spans="1:6" ht="16.149999999999999" thickBot="1">
      <c r="A137" s="9" t="s">
        <v>505</v>
      </c>
      <c r="B137" s="2"/>
      <c r="C137" s="24"/>
      <c r="D137" s="3"/>
      <c r="E137" s="3"/>
      <c r="F137" s="41"/>
    </row>
    <row r="138" spans="1:6" s="41" customFormat="1" ht="16.149999999999999" thickTop="1" thickBot="1">
      <c r="A138" s="10">
        <v>3506</v>
      </c>
      <c r="B138" s="11" t="str">
        <f>IF($A138="none",$B$2,IF($A138&lt;&gt;"",VLOOKUP($A138,'Master List 2024'!$A$1:$O$301,3,FALSE),$B$3))</f>
        <v>Pazlie Flagler</v>
      </c>
      <c r="C138" s="23" t="str">
        <f>IF($A138="none",$B$2,IF($A138&lt;&gt;"",IF(VLOOKUP($A138,'Master List 2024'!$A$1:$O$301,4,FALSE)="","(no partner)",VLOOKUP($A138,'Master List 2024'!$A$1:$O$301,4,FALSE)),$B$3))</f>
        <v>Sara Cockburn</v>
      </c>
      <c r="D138" s="11" t="str">
        <f>IF($A138="none",$B$2,IF($A138&lt;&gt;"",VLOOKUP($A138,'Master List 2024'!$A$1:$O$301,5,FALSE),$B$3))</f>
        <v>The Best Way to get Germs off your Hands</v>
      </c>
      <c r="E138" s="11" t="str">
        <f>IF($A138="none",$B$2,IF($A138&lt;&gt;"",VLOOKUP($A138,'Master List 2024'!$A$1:$O$301,6,FALSE),$B$3))</f>
        <v>St. Paul Elementary School</v>
      </c>
      <c r="F138" s="146" t="s">
        <v>465</v>
      </c>
    </row>
    <row r="139" spans="1:6" ht="15.6" thickTop="1">
      <c r="A139" s="2"/>
      <c r="B139" s="3"/>
      <c r="C139" s="20"/>
      <c r="D139" s="3"/>
      <c r="E139" s="3"/>
      <c r="F139" s="41"/>
    </row>
    <row r="140" spans="1:6" ht="16.149999999999999" thickBot="1">
      <c r="A140" s="9" t="s">
        <v>501</v>
      </c>
      <c r="B140" s="2"/>
      <c r="C140" s="24"/>
      <c r="D140" s="3"/>
      <c r="E140" s="3"/>
    </row>
    <row r="141" spans="1:6" s="41" customFormat="1" ht="16.149999999999999" thickTop="1" thickBot="1">
      <c r="A141" s="10">
        <v>3504</v>
      </c>
      <c r="B141" s="11" t="str">
        <f>IF($A141="none",$B$2,IF($A141&lt;&gt;"",VLOOKUP($A141,'Master List 2024'!$A$1:$O$301,3,FALSE),$B$3))</f>
        <v>Kayley Carter Phillips</v>
      </c>
      <c r="C141" s="23" t="str">
        <f>IF($A141="none",$B$2,IF($A141&lt;&gt;"",IF(VLOOKUP($A141,'Master List 2024'!$A$1:$O$301,4,FALSE)="","(no partner)",VLOOKUP($A141,'Master List 2024'!$A$1:$O$301,4,FALSE)),$B$3))</f>
        <v xml:space="preserve"> </v>
      </c>
      <c r="D141" s="11" t="str">
        <f>IF($A141="none",$B$2,IF($A141&lt;&gt;"",VLOOKUP($A141,'Master List 2024'!$A$1:$O$301,5,FALSE),$B$3))</f>
        <v>Addition of Triz-EDTA to topical antibiotics</v>
      </c>
      <c r="E141" s="11" t="str">
        <f>IF($A141="none",$B$2,IF($A141&lt;&gt;"",VLOOKUP($A141,'Master List 2024'!$A$1:$O$301,6,FALSE),$B$3))</f>
        <v>St. Elizabeth School</v>
      </c>
      <c r="F141" s="146" t="s">
        <v>465</v>
      </c>
    </row>
    <row r="142" spans="1:6" ht="15.6" thickTop="1">
      <c r="A142" s="2"/>
      <c r="B142" s="3"/>
      <c r="C142" s="20"/>
      <c r="D142" s="3"/>
      <c r="E142" s="3"/>
      <c r="F142" s="41"/>
    </row>
    <row r="143" spans="1:6" ht="16.149999999999999" thickBot="1">
      <c r="A143" s="9" t="s">
        <v>506</v>
      </c>
      <c r="B143" s="2"/>
      <c r="C143" s="24"/>
      <c r="D143" s="3"/>
      <c r="E143" s="3"/>
    </row>
    <row r="144" spans="1:6" s="41" customFormat="1" ht="16.149999999999999" thickTop="1" thickBot="1">
      <c r="A144" s="10">
        <v>3502</v>
      </c>
      <c r="B144" s="11" t="str">
        <f>IF($A144="none",$B$2,IF($A144&lt;&gt;"",VLOOKUP($A144,'Master List 2024'!$A$1:$O$301,3,FALSE),$B$3))</f>
        <v>Ella Baklinski</v>
      </c>
      <c r="C144" s="23" t="str">
        <f>IF($A144="none",$B$2,IF($A144&lt;&gt;"",IF(VLOOKUP($A144,'Master List 2024'!$A$1:$O$301,4,FALSE)="","(no partner)",VLOOKUP($A144,'Master List 2024'!$A$1:$O$301,4,FALSE)),$B$3))</f>
        <v xml:space="preserve"> </v>
      </c>
      <c r="D144" s="11" t="str">
        <f>IF($A144="none",$B$2,IF($A144&lt;&gt;"",VLOOKUP($A144,'Master List 2024'!$A$1:$O$301,5,FALSE),$B$3))</f>
        <v>Myopic lenses’ effects on a child</v>
      </c>
      <c r="E144" s="11" t="str">
        <f>IF($A144="none",$B$2,IF($A144&lt;&gt;"",VLOOKUP($A144,'Master List 2024'!$A$1:$O$301,6,FALSE),$B$3))</f>
        <v>Our Lady of The Wayside Catholic School</v>
      </c>
      <c r="F144" s="146" t="s">
        <v>465</v>
      </c>
    </row>
    <row r="145" spans="1:6" ht="15.6" thickTop="1">
      <c r="A145" s="2"/>
      <c r="B145" s="3"/>
      <c r="C145" s="3"/>
      <c r="D145" s="3"/>
      <c r="E145" s="3"/>
    </row>
    <row r="146" spans="1:6" ht="17.45">
      <c r="A146" s="31" t="s">
        <v>507</v>
      </c>
      <c r="B146" s="33"/>
      <c r="C146" s="32"/>
      <c r="D146" s="32"/>
      <c r="E146" s="32"/>
    </row>
    <row r="147" spans="1:6">
      <c r="A147" s="2" t="s">
        <v>483</v>
      </c>
      <c r="B147" s="2" t="s">
        <v>478</v>
      </c>
      <c r="C147" s="3"/>
      <c r="D147" s="3"/>
      <c r="E147" s="3"/>
    </row>
    <row r="148" spans="1:6">
      <c r="A148" s="2"/>
      <c r="B148" s="3"/>
      <c r="C148" s="3"/>
      <c r="D148" s="3"/>
      <c r="E148" s="3"/>
    </row>
    <row r="149" spans="1:6" ht="15.6" thickBot="1">
      <c r="A149" s="47" t="s">
        <v>457</v>
      </c>
      <c r="B149" s="48" t="s">
        <v>2</v>
      </c>
      <c r="C149" s="48" t="s">
        <v>458</v>
      </c>
      <c r="D149" s="48" t="s">
        <v>459</v>
      </c>
      <c r="E149" s="48" t="s">
        <v>460</v>
      </c>
    </row>
    <row r="150" spans="1:6">
      <c r="A150" s="2"/>
      <c r="B150" s="3"/>
      <c r="C150" s="20"/>
      <c r="D150" s="3"/>
      <c r="E150" s="3"/>
      <c r="F150" s="41"/>
    </row>
    <row r="151" spans="1:6" ht="16.149999999999999" thickBot="1">
      <c r="A151" s="9" t="s">
        <v>499</v>
      </c>
      <c r="B151" s="3"/>
      <c r="C151" s="24"/>
      <c r="D151" s="3"/>
      <c r="E151" s="3"/>
    </row>
    <row r="152" spans="1:6" s="41" customFormat="1" ht="16.149999999999999" thickTop="1" thickBot="1">
      <c r="A152" s="10">
        <v>3401</v>
      </c>
      <c r="B152" s="11" t="str">
        <f>IF($A152="none",$B$2,IF($A152&lt;&gt;"",VLOOKUP($A152,'Master List 2024'!$A$1:$O$301,3,FALSE),$B$3))</f>
        <v>Angelo Berlingeri</v>
      </c>
      <c r="C152" s="23" t="str">
        <f>IF($A152="none",$B$2,IF($A152&lt;&gt;"",IF(VLOOKUP($A152,'Master List 2024'!$A$1:$O$301,4,FALSE)="","(no partner)",VLOOKUP($A152,'Master List 2024'!$A$1:$O$301,4,FALSE)),$B$3))</f>
        <v xml:space="preserve"> </v>
      </c>
      <c r="D152" s="11" t="str">
        <f>IF($A152="none",$B$2,IF($A152&lt;&gt;"",VLOOKUP($A152,'Master List 2024'!$A$1:$O$301,5,FALSE),$B$3))</f>
        <v>Maximizing Woodstove Heat</v>
      </c>
      <c r="E152" s="11" t="str">
        <f>IF($A152="none",$B$2,IF($A152&lt;&gt;"",VLOOKUP($A152,'Master List 2024'!$A$1:$O$301,6,FALSE),$B$3))</f>
        <v>Home School</v>
      </c>
      <c r="F152" s="146" t="s">
        <v>465</v>
      </c>
    </row>
    <row r="153" spans="1:6" ht="15.6" thickTop="1">
      <c r="A153" s="2"/>
      <c r="B153" s="3"/>
      <c r="C153" s="24"/>
      <c r="D153" s="3"/>
      <c r="E153" s="3"/>
      <c r="F153" s="41"/>
    </row>
    <row r="154" spans="1:6" ht="16.149999999999999" thickBot="1">
      <c r="A154" s="13" t="s">
        <v>500</v>
      </c>
      <c r="B154" s="3"/>
      <c r="C154" s="24"/>
      <c r="D154" s="3"/>
      <c r="E154" s="3"/>
      <c r="F154" s="41"/>
    </row>
    <row r="155" spans="1:6" s="41" customFormat="1" ht="16.149999999999999" thickTop="1" thickBot="1">
      <c r="A155" s="10">
        <v>3402</v>
      </c>
      <c r="B155" s="11" t="str">
        <f>IF($A155="none",$B$2,IF($A155&lt;&gt;"",VLOOKUP($A155,'Master List 2024'!$A$1:$O$301,3,FALSE),$B$3))</f>
        <v>Colby Cavanagh</v>
      </c>
      <c r="C155" s="23" t="str">
        <f>IF($A155="none",$B$2,IF($A155&lt;&gt;"",IF(VLOOKUP($A155,'Master List 2024'!$A$1:$O$301,4,FALSE)="","(no partner)",VLOOKUP($A155,'Master List 2024'!$A$1:$O$301,4,FALSE)),$B$3))</f>
        <v>Zach Cockburn</v>
      </c>
      <c r="D155" s="11" t="str">
        <f>IF($A155="none",$B$2,IF($A155&lt;&gt;"",VLOOKUP($A155,'Master List 2024'!$A$1:$O$301,5,FALSE),$B$3))</f>
        <v>Filtration Methods</v>
      </c>
      <c r="E155" s="11" t="str">
        <f>IF($A155="none",$B$2,IF($A155&lt;&gt;"",VLOOKUP($A155,'Master List 2024'!$A$1:$O$301,6,FALSE),$B$3))</f>
        <v>St. Paul Elementary School</v>
      </c>
      <c r="F155" s="146" t="s">
        <v>465</v>
      </c>
    </row>
    <row r="156" spans="1:6" ht="15.6" thickTop="1">
      <c r="A156" s="2"/>
      <c r="B156" s="3"/>
      <c r="C156" s="20"/>
      <c r="D156" s="3"/>
      <c r="E156" s="3"/>
      <c r="F156" s="41"/>
    </row>
    <row r="157" spans="1:6" ht="16.149999999999999" thickBot="1">
      <c r="A157" s="13" t="s">
        <v>501</v>
      </c>
      <c r="B157" s="3"/>
      <c r="C157" s="24"/>
      <c r="D157" s="3"/>
      <c r="E157" s="3"/>
    </row>
    <row r="158" spans="1:6" s="41" customFormat="1" ht="16.149999999999999" thickTop="1" thickBot="1">
      <c r="A158" s="10">
        <v>3406</v>
      </c>
      <c r="B158" s="11" t="str">
        <f>IF($A158="none",$B$2,IF($A158&lt;&gt;"",VLOOKUP($A158,'Master List 2024'!$A$1:$O$301,3,FALSE),$B$3))</f>
        <v>Pearl MacGregor</v>
      </c>
      <c r="C158" s="23" t="str">
        <f>IF($A158="none",$B$2,IF($A158&lt;&gt;"",IF(VLOOKUP($A158,'Master List 2024'!$A$1:$O$301,4,FALSE)="","(no partner)",VLOOKUP($A158,'Master List 2024'!$A$1:$O$301,4,FALSE)),$B$3))</f>
        <v xml:space="preserve"> </v>
      </c>
      <c r="D158" s="11" t="str">
        <f>IF($A158="none",$B$2,IF($A158&lt;&gt;"",VLOOKUP($A158,'Master List 2024'!$A$1:$O$301,5,FALSE),$B$3))</f>
        <v>Well Well Well: Water Quality in Peterborough County</v>
      </c>
      <c r="E158" s="11" t="str">
        <f>IF($A158="none",$B$2,IF($A158&lt;&gt;"",VLOOKUP($A158,'Master List 2024'!$A$1:$O$301,6,FALSE),$B$3))</f>
        <v>Our Lady of The Wayside Catholic School</v>
      </c>
      <c r="F158" s="146" t="s">
        <v>465</v>
      </c>
    </row>
    <row r="159" spans="1:6" ht="15.6" thickTop="1">
      <c r="A159" s="2"/>
      <c r="B159" s="3"/>
      <c r="C159" s="20"/>
      <c r="D159" s="3"/>
      <c r="E159" s="3"/>
      <c r="F159" s="41"/>
    </row>
    <row r="160" spans="1:6" ht="16.149999999999999" thickBot="1">
      <c r="A160" s="98" t="s">
        <v>506</v>
      </c>
      <c r="B160" s="3"/>
      <c r="C160" s="136"/>
      <c r="D160" s="3"/>
      <c r="E160" s="3"/>
    </row>
    <row r="161" spans="1:6" s="41" customFormat="1" ht="16.149999999999999" thickTop="1" thickBot="1">
      <c r="A161" s="10">
        <v>3405</v>
      </c>
      <c r="B161" s="11" t="str">
        <f>IF($A161="none",$B$2,IF($A161&lt;&gt;"",VLOOKUP($A161,'Master List 2024'!$A$1:$O$301,3,FALSE),$B$3))</f>
        <v>Claire Jalsevac</v>
      </c>
      <c r="C161" s="23" t="str">
        <f>IF($A161="none",$B$2,IF($A161&lt;&gt;"",IF(VLOOKUP($A161,'Master List 2024'!$A$1:$O$301,4,FALSE)="","(no partner)",VLOOKUP($A161,'Master List 2024'!$A$1:$O$301,4,FALSE)),$B$3))</f>
        <v xml:space="preserve"> </v>
      </c>
      <c r="D161" s="11" t="str">
        <f>IF($A161="none",$B$2,IF($A161&lt;&gt;"",VLOOKUP($A161,'Master List 2024'!$A$1:$O$301,5,FALSE),$B$3))</f>
        <v>Testing and Comparing Water Samples from Rainwater, Aquifer and Tap Water</v>
      </c>
      <c r="E161" s="11" t="str">
        <f>IF($A161="none",$B$2,IF($A161&lt;&gt;"",VLOOKUP($A161,'Master List 2024'!$A$1:$O$301,6,FALSE),$B$3))</f>
        <v>Our Lady of The Wayside Catholic School</v>
      </c>
      <c r="F161" s="146" t="s">
        <v>465</v>
      </c>
    </row>
    <row r="162" spans="1:6" ht="15.6" thickTop="1">
      <c r="A162" s="2"/>
      <c r="B162" s="3"/>
      <c r="C162" s="3"/>
      <c r="D162" s="3"/>
      <c r="E162" s="3"/>
    </row>
    <row r="163" spans="1:6" ht="17.45">
      <c r="A163" s="31" t="s">
        <v>508</v>
      </c>
      <c r="B163" s="33"/>
      <c r="C163" s="32"/>
      <c r="D163" s="32"/>
      <c r="E163" s="32"/>
    </row>
    <row r="164" spans="1:6">
      <c r="A164" s="2" t="s">
        <v>483</v>
      </c>
      <c r="B164" s="2" t="s">
        <v>478</v>
      </c>
      <c r="C164" s="3"/>
      <c r="D164" s="3"/>
      <c r="E164" s="3"/>
    </row>
    <row r="165" spans="1:6">
      <c r="A165" s="2"/>
      <c r="B165" s="2"/>
      <c r="C165" s="3"/>
      <c r="D165" s="3"/>
      <c r="E165" s="3"/>
    </row>
    <row r="166" spans="1:6" ht="15.6" thickBot="1">
      <c r="A166" s="47" t="s">
        <v>457</v>
      </c>
      <c r="B166" s="48" t="s">
        <v>2</v>
      </c>
      <c r="C166" s="48" t="s">
        <v>458</v>
      </c>
      <c r="D166" s="48" t="s">
        <v>459</v>
      </c>
      <c r="E166" s="48" t="s">
        <v>460</v>
      </c>
    </row>
    <row r="167" spans="1:6">
      <c r="A167" s="2"/>
      <c r="B167" s="3"/>
      <c r="C167" s="20"/>
      <c r="D167" s="3"/>
      <c r="E167" s="3"/>
      <c r="F167" s="41"/>
    </row>
    <row r="168" spans="1:6" ht="16.149999999999999" thickBot="1">
      <c r="A168" s="9" t="s">
        <v>509</v>
      </c>
      <c r="B168" s="3"/>
      <c r="C168" s="24"/>
      <c r="D168" s="3"/>
      <c r="E168" s="3"/>
    </row>
    <row r="169" spans="1:6" s="41" customFormat="1" ht="16.149999999999999" thickTop="1" thickBot="1">
      <c r="A169" s="10">
        <v>3604</v>
      </c>
      <c r="B169" s="11" t="str">
        <f>IF($A169="none",$B$2,IF($A169&lt;&gt;"",VLOOKUP($A169,'Master List 2024'!$A$1:$O$301,3,FALSE),$B$3))</f>
        <v>Liam Robertson</v>
      </c>
      <c r="C169" s="23" t="str">
        <f>IF($A169="none",$B$2,IF($A169&lt;&gt;"",IF(VLOOKUP($A169,'Master List 2024'!$A$1:$O$301,4,FALSE)="","(no partner)",VLOOKUP($A169,'Master List 2024'!$A$1:$O$301,4,FALSE)),$B$3))</f>
        <v>Patrick Moyer</v>
      </c>
      <c r="D169" s="11" t="str">
        <f>IF($A169="none",$B$2,IF($A169&lt;&gt;"",VLOOKUP($A169,'Master List 2024'!$A$1:$O$301,5,FALSE),$B$3))</f>
        <v>Can an Amateur Code a Video Game?</v>
      </c>
      <c r="E169" s="11" t="str">
        <f>IF($A169="none",$B$2,IF($A169&lt;&gt;"",VLOOKUP($A169,'Master List 2024'!$A$1:$O$301,6,FALSE),$B$3))</f>
        <v>St. Paul Elementary School</v>
      </c>
      <c r="F169" s="146" t="s">
        <v>465</v>
      </c>
    </row>
    <row r="170" spans="1:6" ht="15.6" thickTop="1">
      <c r="A170" s="2"/>
      <c r="B170" s="3"/>
      <c r="C170" s="20"/>
      <c r="D170" s="3"/>
      <c r="E170" s="3"/>
      <c r="F170" s="41"/>
    </row>
    <row r="171" spans="1:6" ht="16.149999999999999" thickBot="1">
      <c r="A171" s="9" t="s">
        <v>505</v>
      </c>
      <c r="B171" s="3"/>
      <c r="C171" s="24"/>
      <c r="D171" s="3"/>
      <c r="E171" s="3"/>
      <c r="F171" s="41"/>
    </row>
    <row r="172" spans="1:6" s="41" customFormat="1" ht="16.149999999999999" thickTop="1" thickBot="1">
      <c r="A172" s="10">
        <v>3601</v>
      </c>
      <c r="B172" s="11" t="str">
        <f>IF($A172="none",$B$2,IF($A172&lt;&gt;"",VLOOKUP($A172,'Master List 2024'!$A$1:$O$301,3,FALSE),$B$3))</f>
        <v>Saad Alherish</v>
      </c>
      <c r="C172" s="23" t="str">
        <f>IF($A172="none",$B$2,IF($A172&lt;&gt;"",IF(VLOOKUP($A172,'Master List 2024'!$A$1:$O$301,4,FALSE)="","(no partner)",VLOOKUP($A172,'Master List 2024'!$A$1:$O$301,4,FALSE)),$B$3))</f>
        <v xml:space="preserve"> </v>
      </c>
      <c r="D172" s="11" t="str">
        <f>IF($A172="none",$B$2,IF($A172&lt;&gt;"",VLOOKUP($A172,'Master List 2024'!$A$1:$O$301,5,FALSE),$B$3))</f>
        <v>Solar battery!</v>
      </c>
      <c r="E172" s="11" t="str">
        <f>IF($A172="none",$B$2,IF($A172&lt;&gt;"",VLOOKUP($A172,'Master List 2024'!$A$1:$O$301,6,FALSE),$B$3))</f>
        <v>Kaawaate East City Public School</v>
      </c>
      <c r="F172" s="146" t="s">
        <v>465</v>
      </c>
    </row>
    <row r="173" spans="1:6" ht="15.6" thickTop="1">
      <c r="A173" s="2"/>
      <c r="B173" s="3"/>
      <c r="C173" s="20"/>
      <c r="D173" s="3"/>
      <c r="E173" s="3"/>
      <c r="F173" s="41"/>
    </row>
    <row r="174" spans="1:6" ht="16.149999999999999" thickBot="1">
      <c r="A174" s="9" t="s">
        <v>501</v>
      </c>
      <c r="B174" s="3"/>
      <c r="C174" s="24"/>
      <c r="D174" s="3"/>
      <c r="E174" s="3"/>
    </row>
    <row r="175" spans="1:6" s="41" customFormat="1" ht="16.149999999999999" thickTop="1" thickBot="1">
      <c r="A175" s="10">
        <v>3606</v>
      </c>
      <c r="B175" s="11" t="str">
        <f>IF($A175="none",$B$2,IF($A175&lt;&gt;"",VLOOKUP($A175,'Master List 2024'!$A$1:$O$301,3,FALSE),$B$3))</f>
        <v>Alex Sytnyk</v>
      </c>
      <c r="C175" s="23" t="str">
        <f>IF($A175="none",$B$2,IF($A175&lt;&gt;"",IF(VLOOKUP($A175,'Master List 2024'!$A$1:$O$301,4,FALSE)="","(no partner)",VLOOKUP($A175,'Master List 2024'!$A$1:$O$301,4,FALSE)),$B$3))</f>
        <v xml:space="preserve"> </v>
      </c>
      <c r="D175" s="11" t="str">
        <f>IF($A175="none",$B$2,IF($A175&lt;&gt;"",VLOOKUP($A175,'Master List 2024'!$A$1:$O$301,5,FALSE),$B$3))</f>
        <v>Bridging the Gap</v>
      </c>
      <c r="E175" s="11" t="str">
        <f>IF($A175="none",$B$2,IF($A175&lt;&gt;"",VLOOKUP($A175,'Master List 2024'!$A$1:$O$301,6,FALSE),$B$3))</f>
        <v>Our Lady of The Wayside Catholic School</v>
      </c>
      <c r="F175" s="146" t="s">
        <v>465</v>
      </c>
    </row>
    <row r="176" spans="1:6" ht="15.6" thickTop="1">
      <c r="A176" s="2"/>
      <c r="B176" s="3"/>
      <c r="C176" s="20"/>
      <c r="D176" s="3"/>
      <c r="E176" s="3"/>
      <c r="F176" s="41"/>
    </row>
    <row r="177" spans="1:6" ht="16.149999999999999" thickBot="1">
      <c r="A177" s="9" t="s">
        <v>502</v>
      </c>
      <c r="B177" s="3"/>
      <c r="C177" s="24"/>
      <c r="D177" s="3"/>
      <c r="E177" s="3"/>
    </row>
    <row r="178" spans="1:6" s="41" customFormat="1" ht="16.149999999999999" thickTop="1" thickBot="1">
      <c r="A178" s="10">
        <v>3603</v>
      </c>
      <c r="B178" s="11" t="str">
        <f>IF($A178="none",$B$2,IF($A178&lt;&gt;"",VLOOKUP($A178,'Master List 2024'!$A$1:$O$301,3,FALSE),$B$3))</f>
        <v>Nathan Li</v>
      </c>
      <c r="C178" s="23" t="str">
        <f>IF($A178="none",$B$2,IF($A178&lt;&gt;"",IF(VLOOKUP($A178,'Master List 2024'!$A$1:$O$301,4,FALSE)="","(no partner)",VLOOKUP($A178,'Master List 2024'!$A$1:$O$301,4,FALSE)),$B$3))</f>
        <v>Andrew Ding</v>
      </c>
      <c r="D178" s="11" t="str">
        <f>IF($A178="none",$B$2,IF($A178&lt;&gt;"",VLOOKUP($A178,'Master List 2024'!$A$1:$O$301,5,FALSE),$B$3))</f>
        <v>Robotics: Scan and Delivery</v>
      </c>
      <c r="E178" s="11" t="str">
        <f>IF($A178="none",$B$2,IF($A178&lt;&gt;"",VLOOKUP($A178,'Master List 2024'!$A$1:$O$301,6,FALSE),$B$3))</f>
        <v>Adam Scott Intermediate School</v>
      </c>
      <c r="F178" s="146" t="s">
        <v>465</v>
      </c>
    </row>
    <row r="179" spans="1:6" ht="15.6" thickTop="1">
      <c r="A179" s="2"/>
      <c r="B179" s="3"/>
      <c r="C179" s="3"/>
      <c r="D179" s="3"/>
      <c r="E179" s="3"/>
    </row>
    <row r="180" spans="1:6" ht="17.45">
      <c r="A180" s="31" t="s">
        <v>510</v>
      </c>
      <c r="B180" s="33"/>
      <c r="C180" s="32"/>
      <c r="D180" s="32"/>
      <c r="E180" s="32"/>
    </row>
    <row r="181" spans="1:6">
      <c r="A181" s="2" t="s">
        <v>483</v>
      </c>
      <c r="B181" s="2" t="s">
        <v>473</v>
      </c>
      <c r="C181" s="3"/>
      <c r="D181" s="3"/>
      <c r="E181" s="3"/>
    </row>
    <row r="182" spans="1:6">
      <c r="A182" s="2"/>
      <c r="B182" s="2"/>
      <c r="C182" s="3"/>
      <c r="D182" s="3"/>
      <c r="E182" s="3"/>
    </row>
    <row r="183" spans="1:6" ht="15.6" thickBot="1">
      <c r="A183" s="47" t="s">
        <v>457</v>
      </c>
      <c r="B183" s="48" t="s">
        <v>2</v>
      </c>
      <c r="C183" s="48" t="s">
        <v>458</v>
      </c>
      <c r="D183" s="48" t="s">
        <v>459</v>
      </c>
      <c r="E183" s="48" t="s">
        <v>460</v>
      </c>
    </row>
    <row r="184" spans="1:6">
      <c r="A184" s="2"/>
      <c r="B184" s="3"/>
      <c r="C184" s="20"/>
      <c r="D184" s="3"/>
      <c r="E184" s="3"/>
      <c r="F184" s="41"/>
    </row>
    <row r="185" spans="1:6" ht="16.149999999999999" thickBot="1">
      <c r="A185" s="9" t="s">
        <v>501</v>
      </c>
      <c r="B185" s="3"/>
      <c r="C185" s="24"/>
      <c r="D185" s="3"/>
      <c r="E185" s="3"/>
    </row>
    <row r="186" spans="1:6" s="41" customFormat="1" ht="16.149999999999999" thickTop="1" thickBot="1">
      <c r="A186" s="10">
        <v>4701</v>
      </c>
      <c r="B186" s="11" t="str">
        <f>IF($A186="none",$B$2,IF($A186&lt;&gt;"",VLOOKUP($A186,'Master List 2024'!$A$1:$O$301,3,FALSE),$B$3))</f>
        <v>Victoria Fraser</v>
      </c>
      <c r="C186" s="23" t="str">
        <f>IF($A186="none",$B$2,IF($A186&lt;&gt;"",IF(VLOOKUP($A186,'Master List 2024'!$A$1:$O$301,4,FALSE)="","(no partner)",VLOOKUP($A186,'Master List 2024'!$A$1:$O$301,4,FALSE)),$B$3))</f>
        <v>Aaron Davis</v>
      </c>
      <c r="D186" s="11" t="str">
        <f>IF($A186="none",$B$2,IF($A186&lt;&gt;"",VLOOKUP($A186,'Master List 2024'!$A$1:$O$301,5,FALSE),$B$3))</f>
        <v>Rock Candy</v>
      </c>
      <c r="E186" s="11" t="str">
        <f>IF($A186="none",$B$2,IF($A186&lt;&gt;"",VLOOKUP($A186,'Master List 2024'!$A$1:$O$301,6,FALSE),$B$3))</f>
        <v>East Northumberland Secondary School</v>
      </c>
      <c r="F186" s="146" t="s">
        <v>465</v>
      </c>
    </row>
    <row r="187" spans="1:6" ht="15.6" thickTop="1">
      <c r="A187" s="2"/>
      <c r="B187" s="3"/>
      <c r="C187" s="20"/>
      <c r="D187" s="3"/>
      <c r="E187" s="3"/>
      <c r="F187" s="41"/>
    </row>
    <row r="188" spans="1:6" ht="16.149999999999999" thickBot="1">
      <c r="A188" s="9" t="s">
        <v>506</v>
      </c>
      <c r="B188" s="3"/>
      <c r="C188" s="24"/>
      <c r="D188" s="3"/>
      <c r="E188" s="3"/>
    </row>
    <row r="189" spans="1:6" s="41" customFormat="1" ht="16.149999999999999" thickTop="1" thickBot="1">
      <c r="A189" s="10">
        <v>4702</v>
      </c>
      <c r="B189" s="11" t="str">
        <f>IF($A189="none",$B$2,IF($A189&lt;&gt;"",VLOOKUP($A189,'Master List 2024'!$A$1:$O$301,3,FALSE),$B$3))</f>
        <v>Joseph Leahy</v>
      </c>
      <c r="C189" s="23" t="str">
        <f>IF($A189="none",$B$2,IF($A189&lt;&gt;"",IF(VLOOKUP($A189,'Master List 2024'!$A$1:$O$301,4,FALSE)="","(no partner)",VLOOKUP($A189,'Master List 2024'!$A$1:$O$301,4,FALSE)),$B$3))</f>
        <v xml:space="preserve"> </v>
      </c>
      <c r="D189" s="11" t="str">
        <f>IF($A189="none",$B$2,IF($A189&lt;&gt;"",VLOOKUP($A189,'Master List 2024'!$A$1:$O$301,5,FALSE),$B$3))</f>
        <v>Are they Worth it? Do Expensive Golf Balls Travel Further than their Cheaper Counterparts?</v>
      </c>
      <c r="E189" s="11" t="str">
        <f>IF($A189="none",$B$2,IF($A189&lt;&gt;"",VLOOKUP($A189,'Master List 2024'!$A$1:$O$301,6,FALSE),$B$3))</f>
        <v>Our Lady of The Wayside Catholic School</v>
      </c>
      <c r="F189" s="146" t="s">
        <v>465</v>
      </c>
    </row>
    <row r="190" spans="1:6" ht="15.6" thickTop="1">
      <c r="A190" s="2"/>
      <c r="B190" s="3"/>
      <c r="C190" s="3"/>
      <c r="D190" s="3"/>
      <c r="E190" s="3"/>
      <c r="F190" s="41"/>
    </row>
    <row r="191" spans="1:6" ht="17.45">
      <c r="A191" s="31" t="s">
        <v>511</v>
      </c>
      <c r="B191" s="33"/>
      <c r="C191" s="32"/>
      <c r="D191" s="32"/>
      <c r="E191" s="32"/>
    </row>
    <row r="192" spans="1:6">
      <c r="A192" s="2" t="s">
        <v>483</v>
      </c>
      <c r="B192" s="2" t="s">
        <v>473</v>
      </c>
      <c r="C192" s="3"/>
      <c r="D192" s="3"/>
      <c r="E192" s="3"/>
    </row>
    <row r="193" spans="1:6">
      <c r="A193" s="2"/>
      <c r="B193" s="2"/>
      <c r="C193" s="3"/>
      <c r="D193" s="3"/>
      <c r="E193" s="3"/>
      <c r="F193" s="41"/>
    </row>
    <row r="194" spans="1:6" ht="15.6" thickBot="1">
      <c r="A194" s="47" t="s">
        <v>457</v>
      </c>
      <c r="B194" s="48" t="s">
        <v>2</v>
      </c>
      <c r="C194" s="48" t="s">
        <v>458</v>
      </c>
      <c r="D194" s="48" t="s">
        <v>459</v>
      </c>
      <c r="E194" s="48" t="s">
        <v>460</v>
      </c>
    </row>
    <row r="195" spans="1:6">
      <c r="A195" s="2"/>
      <c r="B195" s="3"/>
      <c r="C195" s="20"/>
      <c r="D195" s="3"/>
      <c r="E195" s="3"/>
    </row>
    <row r="196" spans="1:6" ht="16.149999999999999" thickBot="1">
      <c r="A196" s="9" t="s">
        <v>512</v>
      </c>
      <c r="B196" s="3"/>
      <c r="C196" s="24"/>
      <c r="D196" s="3"/>
      <c r="E196" s="3"/>
    </row>
    <row r="197" spans="1:6" s="41" customFormat="1" ht="16.899999999999999" thickTop="1" thickBot="1">
      <c r="A197" s="126">
        <v>4504</v>
      </c>
      <c r="B197" s="11" t="str">
        <f>IF($A197="none",$B$2,IF($A197&lt;&gt;"",VLOOKUP($A197,'Master List 2024'!$A$1:$O$301,3,FALSE),$B$3))</f>
        <v>David Connell</v>
      </c>
      <c r="C197" s="23" t="str">
        <f>IF($A197="none",$B$2,IF($A197&lt;&gt;"",IF(VLOOKUP($A197,'Master List 2024'!$A$1:$O$301,4,FALSE)="","(no partner)",VLOOKUP($A197,'Master List 2024'!$A$1:$O$301,4,FALSE)),$B$3))</f>
        <v xml:space="preserve"> </v>
      </c>
      <c r="D197" s="11" t="str">
        <f>IF($A197="none",$B$2,IF($A197&lt;&gt;"",VLOOKUP($A197,'Master List 2024'!$A$1:$O$301,5,FALSE),$B$3))</f>
        <v>Most Efficient Way to Memorize</v>
      </c>
      <c r="E197" s="11" t="str">
        <f>IF($A197="none",$B$2,IF($A197&lt;&gt;"",VLOOKUP($A197,'Master List 2024'!$A$1:$O$301,6,FALSE),$B$3))</f>
        <v>Our Lady of The Wayside Catholic School</v>
      </c>
      <c r="F197" s="146" t="s">
        <v>465</v>
      </c>
    </row>
    <row r="198" spans="1:6" ht="15.6" thickTop="1">
      <c r="A198" s="2"/>
      <c r="B198" s="3"/>
      <c r="C198" s="20"/>
      <c r="D198" s="3"/>
      <c r="E198" s="3"/>
      <c r="F198" s="41"/>
    </row>
    <row r="199" spans="1:6" ht="16.149999999999999" thickBot="1">
      <c r="A199" s="9" t="s">
        <v>513</v>
      </c>
      <c r="B199" s="3"/>
      <c r="C199" s="24"/>
      <c r="D199" s="3"/>
      <c r="E199" s="3"/>
    </row>
    <row r="200" spans="1:6" s="41" customFormat="1" ht="16.899999999999999" thickTop="1" thickBot="1">
      <c r="A200" s="126">
        <v>4501</v>
      </c>
      <c r="B200" s="11" t="str">
        <f>IF($A200="none",$B$2,IF($A200&lt;&gt;"",VLOOKUP($A200,'Master List 2024'!$A$1:$O$301,3,FALSE),$B$3))</f>
        <v>Violet Atkinson</v>
      </c>
      <c r="C200" s="23" t="str">
        <f>IF($A200="none",$B$2,IF($A200&lt;&gt;"",IF(VLOOKUP($A200,'Master List 2024'!$A$1:$O$301,4,FALSE)="","(no partner)",VLOOKUP($A200,'Master List 2024'!$A$1:$O$301,4,FALSE)),$B$3))</f>
        <v xml:space="preserve"> </v>
      </c>
      <c r="D200" s="11" t="str">
        <f>IF($A200="none",$B$2,IF($A200&lt;&gt;"",VLOOKUP($A200,'Master List 2024'!$A$1:$O$301,5,FALSE),$B$3))</f>
        <v>Teenagers and Nicotine: Enablers of a Century</v>
      </c>
      <c r="E200" s="11" t="str">
        <f>IF($A200="none",$B$2,IF($A200&lt;&gt;"",VLOOKUP($A200,'Master List 2024'!$A$1:$O$301,6,FALSE),$B$3))</f>
        <v>East Northumberland Secondary School</v>
      </c>
      <c r="F200" s="146" t="s">
        <v>465</v>
      </c>
    </row>
    <row r="201" spans="1:6" ht="15.6" thickTop="1">
      <c r="A201" s="2"/>
      <c r="B201" s="3"/>
      <c r="C201" s="20"/>
      <c r="D201" s="3"/>
      <c r="E201" s="3"/>
      <c r="F201" s="41"/>
    </row>
    <row r="202" spans="1:6" ht="16.149999999999999" thickBot="1">
      <c r="A202" s="9" t="s">
        <v>501</v>
      </c>
      <c r="B202" s="3"/>
      <c r="C202" s="24"/>
      <c r="D202" s="3"/>
      <c r="E202" s="3"/>
    </row>
    <row r="203" spans="1:6" s="41" customFormat="1" ht="16.899999999999999" thickTop="1" thickBot="1">
      <c r="A203" s="126">
        <v>4506</v>
      </c>
      <c r="B203" s="11" t="str">
        <f>IF($A203="none",$B$2,IF($A203&lt;&gt;"",VLOOKUP($A203,'Master List 2024'!$A$1:$O$301,3,FALSE),$B$3))</f>
        <v>Robert MacGregor</v>
      </c>
      <c r="C203" s="23" t="str">
        <f>IF($A203="none",$B$2,IF($A203&lt;&gt;"",IF(VLOOKUP($A203,'Master List 2024'!$A$1:$O$301,4,FALSE)="","(no partner)",VLOOKUP($A203,'Master List 2024'!$A$1:$O$301,4,FALSE)),$B$3))</f>
        <v xml:space="preserve"> </v>
      </c>
      <c r="D203" s="11" t="str">
        <f>IF($A203="none",$B$2,IF($A203&lt;&gt;"",VLOOKUP($A203,'Master List 2024'!$A$1:$O$301,5,FALSE),$B$3))</f>
        <v>The Science of Singing</v>
      </c>
      <c r="E203" s="11" t="str">
        <f>IF($A203="none",$B$2,IF($A203&lt;&gt;"",VLOOKUP($A203,'Master List 2024'!$A$1:$O$301,6,FALSE),$B$3))</f>
        <v>Our Lady of The Wayside Catholic School</v>
      </c>
      <c r="F203" s="146" t="s">
        <v>465</v>
      </c>
    </row>
    <row r="204" spans="1:6" ht="15.6" thickTop="1">
      <c r="A204" s="2"/>
      <c r="B204" s="3"/>
      <c r="C204" s="20"/>
      <c r="D204" s="3"/>
      <c r="E204" s="3"/>
      <c r="F204" s="41"/>
    </row>
    <row r="205" spans="1:6" ht="16.149999999999999" thickBot="1">
      <c r="A205" s="9" t="s">
        <v>502</v>
      </c>
      <c r="B205" s="3"/>
      <c r="C205" s="24"/>
      <c r="D205" s="3"/>
      <c r="E205" s="3"/>
    </row>
    <row r="206" spans="1:6" s="41" customFormat="1" ht="16.149999999999999" thickTop="1" thickBot="1">
      <c r="A206" s="10">
        <v>4510</v>
      </c>
      <c r="B206" s="11" t="str">
        <f>IF($A206="none",$B$2,IF($A206&lt;&gt;"",VLOOKUP($A206,'Master List 2024'!$A$1:$O$301,3,FALSE),$B$3))</f>
        <v>Eleanor Sehn</v>
      </c>
      <c r="C206" s="23" t="str">
        <f>IF($A206="none",$B$2,IF($A206&lt;&gt;"",IF(VLOOKUP($A206,'Master List 2024'!$A$1:$O$301,4,FALSE)="","(no partner)",VLOOKUP($A206,'Master List 2024'!$A$1:$O$301,4,FALSE)),$B$3))</f>
        <v xml:space="preserve"> </v>
      </c>
      <c r="D206" s="11" t="str">
        <f>IF($A206="none",$B$2,IF($A206&lt;&gt;"",VLOOKUP($A206,'Master List 2024'!$A$1:$O$301,5,FALSE),$B$3))</f>
        <v>Right on the Nose:  Using a Super-Absorbent Polymer to Improve Treatment of Chronic Sinusitis</v>
      </c>
      <c r="E206" s="11" t="str">
        <f>IF($A206="none",$B$2,IF($A206&lt;&gt;"",VLOOKUP($A206,'Master List 2024'!$A$1:$O$301,6,FALSE),$B$3))</f>
        <v>St. Peter Secondary School</v>
      </c>
      <c r="F206" s="146" t="s">
        <v>465</v>
      </c>
    </row>
    <row r="207" spans="1:6" ht="15.6" thickTop="1">
      <c r="A207" s="2"/>
      <c r="B207" s="3"/>
      <c r="C207" s="3"/>
      <c r="D207" s="3"/>
      <c r="E207" s="3"/>
    </row>
    <row r="208" spans="1:6" ht="17.45">
      <c r="A208" s="34" t="s">
        <v>514</v>
      </c>
      <c r="B208" s="34"/>
      <c r="C208" s="35"/>
      <c r="D208" s="35"/>
      <c r="E208" s="36"/>
    </row>
    <row r="209" spans="1:6">
      <c r="A209" s="2" t="s">
        <v>483</v>
      </c>
      <c r="B209" s="2" t="s">
        <v>473</v>
      </c>
      <c r="C209" s="3"/>
      <c r="D209" s="3"/>
      <c r="E209" s="3"/>
    </row>
    <row r="210" spans="1:6">
      <c r="A210" s="2"/>
      <c r="B210" s="2"/>
      <c r="C210" s="3"/>
      <c r="D210" s="3"/>
      <c r="E210" s="3"/>
    </row>
    <row r="211" spans="1:6" ht="15.6" thickBot="1">
      <c r="A211" s="47" t="s">
        <v>457</v>
      </c>
      <c r="B211" s="48" t="s">
        <v>2</v>
      </c>
      <c r="C211" s="48" t="s">
        <v>458</v>
      </c>
      <c r="D211" s="48" t="s">
        <v>459</v>
      </c>
      <c r="E211" s="48" t="s">
        <v>460</v>
      </c>
    </row>
    <row r="212" spans="1:6">
      <c r="A212" s="129"/>
      <c r="B212" s="130"/>
      <c r="C212" s="130"/>
      <c r="D212" s="130"/>
      <c r="E212" s="130"/>
      <c r="F212" s="41"/>
    </row>
    <row r="213" spans="1:6" ht="16.149999999999999" thickBot="1">
      <c r="A213" s="9" t="s">
        <v>512</v>
      </c>
      <c r="B213" s="3"/>
      <c r="C213" s="24"/>
      <c r="D213" s="3"/>
      <c r="E213" s="3"/>
    </row>
    <row r="214" spans="1:6" ht="16.899999999999999" thickTop="1" thickBot="1">
      <c r="A214" s="126">
        <v>4405</v>
      </c>
      <c r="B214" s="11" t="str">
        <f>IF($A214="none",$B$2,IF($A214&lt;&gt;"",VLOOKUP($A214,'Master List 2024'!$A$1:$O$301,3,FALSE),$B$3))</f>
        <v>Sophia Shulyarenko</v>
      </c>
      <c r="C214" s="23" t="str">
        <f>IF($A214="none",$B$2,IF($A214&lt;&gt;"",IF(VLOOKUP($A214,'Master List 2024'!$A$1:$O$301,4,FALSE)="","(no partner)",VLOOKUP($A214,'Master List 2024'!$A$1:$O$301,4,FALSE)),$B$3))</f>
        <v xml:space="preserve"> </v>
      </c>
      <c r="D214" s="11" t="str">
        <f>IF($A214="none",$B$2,IF($A214&lt;&gt;"",VLOOKUP($A214,'Master List 2024'!$A$1:$O$301,5,FALSE),$B$3))</f>
        <v>Human Impact On Bodies Of Water</v>
      </c>
      <c r="E214" s="11" t="str">
        <f>IF($A214="none",$B$2,IF($A214&lt;&gt;"",VLOOKUP($A214,'Master List 2024'!$A$1:$O$301,6,FALSE),$B$3))</f>
        <v>I E Weldon Secondary School</v>
      </c>
      <c r="F214" s="146" t="s">
        <v>465</v>
      </c>
    </row>
    <row r="215" spans="1:6" s="41" customFormat="1" ht="15.6" thickTop="1">
      <c r="A215" s="2"/>
      <c r="B215" s="3"/>
      <c r="C215" s="20"/>
      <c r="D215" s="3"/>
      <c r="E215" s="3"/>
    </row>
    <row r="216" spans="1:6" ht="16.149999999999999" thickBot="1">
      <c r="A216" s="9" t="s">
        <v>513</v>
      </c>
      <c r="B216" s="3"/>
      <c r="C216" s="24"/>
      <c r="D216" s="3"/>
      <c r="E216" s="3"/>
    </row>
    <row r="217" spans="1:6" ht="16.899999999999999" thickTop="1" thickBot="1">
      <c r="A217" s="126">
        <v>4407</v>
      </c>
      <c r="B217" s="11" t="str">
        <f>IF($A217="none",$B$2,IF($A217&lt;&gt;"",VLOOKUP($A217,'Master List 2024'!$A$1:$O$301,3,FALSE),$B$3))</f>
        <v>Heidi Westbye</v>
      </c>
      <c r="C217" s="23" t="str">
        <f>IF($A217="none",$B$2,IF($A217&lt;&gt;"",IF(VLOOKUP($A217,'Master List 2024'!$A$1:$O$301,4,FALSE)="","(no partner)",VLOOKUP($A217,'Master List 2024'!$A$1:$O$301,4,FALSE)),$B$3))</f>
        <v xml:space="preserve"> </v>
      </c>
      <c r="D217" s="11" t="str">
        <f>IF($A217="none",$B$2,IF($A217&lt;&gt;"",VLOOKUP($A217,'Master List 2024'!$A$1:$O$301,5,FALSE),$B$3))</f>
        <v>The Effect of Canadian Winters on the Temperatures, Activity, and Population in Beehives.</v>
      </c>
      <c r="E217" s="11" t="str">
        <f>IF($A217="none",$B$2,IF($A217&lt;&gt;"",VLOOKUP($A217,'Master List 2024'!$A$1:$O$301,6,FALSE),$B$3))</f>
        <v>St. Peter Secondary School</v>
      </c>
      <c r="F217" s="146" t="s">
        <v>465</v>
      </c>
    </row>
    <row r="218" spans="1:6" s="41" customFormat="1" ht="15.6" thickTop="1">
      <c r="A218" s="2"/>
      <c r="B218" s="3"/>
      <c r="C218" s="20"/>
      <c r="D218" s="3"/>
      <c r="E218" s="3"/>
    </row>
    <row r="219" spans="1:6">
      <c r="A219" s="2"/>
      <c r="B219" s="3"/>
      <c r="C219" s="20"/>
      <c r="D219" s="3"/>
      <c r="E219" s="3"/>
    </row>
    <row r="220" spans="1:6" ht="16.149999999999999" thickBot="1">
      <c r="A220" s="9" t="s">
        <v>501</v>
      </c>
      <c r="B220" s="3"/>
      <c r="C220" s="24"/>
      <c r="D220" s="3"/>
      <c r="E220" s="3"/>
    </row>
    <row r="221" spans="1:6" ht="16.899999999999999" thickTop="1" thickBot="1">
      <c r="A221" s="126">
        <v>4404</v>
      </c>
      <c r="B221" s="11" t="str">
        <f>IF($A221="none",$B$2,IF($A221&lt;&gt;"",VLOOKUP($A221,'Master List 2024'!$A$1:$O$301,3,FALSE),$B$3))</f>
        <v>Rachel Pei</v>
      </c>
      <c r="C221" s="23" t="str">
        <f>IF($A221="none",$B$2,IF($A221&lt;&gt;"",IF(VLOOKUP($A221,'Master List 2024'!$A$1:$O$301,4,FALSE)="","(no partner)",VLOOKUP($A221,'Master List 2024'!$A$1:$O$301,4,FALSE)),$B$3))</f>
        <v xml:space="preserve"> </v>
      </c>
      <c r="D221" s="11" t="str">
        <f>IF($A221="none",$B$2,IF($A221&lt;&gt;"",VLOOKUP($A221,'Master List 2024'!$A$1:$O$301,5,FALSE),$B$3))</f>
        <v>How Does Farm Fertilizer Affect Lake Life?</v>
      </c>
      <c r="E221" s="11" t="str">
        <f>IF($A221="none",$B$2,IF($A221&lt;&gt;"",VLOOKUP($A221,'Master List 2024'!$A$1:$O$301,6,FALSE),$B$3))</f>
        <v>Our Lady of The Wayside Catholic School</v>
      </c>
      <c r="F221" s="146" t="s">
        <v>465</v>
      </c>
    </row>
    <row r="222" spans="1:6" ht="15.6" thickTop="1">
      <c r="A222" s="2"/>
      <c r="B222" s="3"/>
      <c r="C222" s="20"/>
      <c r="D222" s="3"/>
      <c r="E222" s="3"/>
      <c r="F222" s="41"/>
    </row>
    <row r="223" spans="1:6" ht="16.149999999999999" thickBot="1">
      <c r="A223" s="9" t="s">
        <v>502</v>
      </c>
      <c r="B223" s="3"/>
      <c r="C223" s="24"/>
      <c r="D223" s="3"/>
      <c r="E223" s="3"/>
    </row>
    <row r="224" spans="1:6" ht="16.899999999999999" thickTop="1" thickBot="1">
      <c r="A224" s="126">
        <v>4403</v>
      </c>
      <c r="B224" s="11" t="str">
        <f>IF($A224="none",$B$2,IF($A224&lt;&gt;"",VLOOKUP($A224,'Master List 2024'!$A$1:$O$301,3,FALSE),$B$3))</f>
        <v>Katherine Guan</v>
      </c>
      <c r="C224" s="23" t="str">
        <f>IF($A224="none",$B$2,IF($A224&lt;&gt;"",IF(VLOOKUP($A224,'Master List 2024'!$A$1:$O$301,4,FALSE)="","(no partner)",VLOOKUP($A224,'Master List 2024'!$A$1:$O$301,4,FALSE)),$B$3))</f>
        <v>Gregory Murray</v>
      </c>
      <c r="D224" s="11" t="str">
        <f>IF($A224="none",$B$2,IF($A224&lt;&gt;"",VLOOKUP($A224,'Master List 2024'!$A$1:$O$301,5,FALSE),$B$3))</f>
        <v>What is the correlation between ammonium polyphosphate concentration in the Scugog River and Chlamydomonas’ growth rate?</v>
      </c>
      <c r="E224" s="11" t="str">
        <f>IF($A224="none",$B$2,IF($A224&lt;&gt;"",VLOOKUP($A224,'Master List 2024'!$A$1:$O$301,6,FALSE),$B$3))</f>
        <v>I E Weldon Secondary School</v>
      </c>
      <c r="F224" s="146" t="s">
        <v>465</v>
      </c>
    </row>
    <row r="225" spans="1:6" ht="15.6" thickTop="1">
      <c r="A225" s="2"/>
      <c r="B225" s="3"/>
      <c r="C225" s="3"/>
      <c r="D225" s="3"/>
      <c r="E225" s="3"/>
    </row>
    <row r="226" spans="1:6" ht="17.45">
      <c r="A226" s="34" t="s">
        <v>515</v>
      </c>
      <c r="B226" s="35"/>
      <c r="C226" s="35"/>
      <c r="D226" s="35"/>
      <c r="E226" s="36"/>
    </row>
    <row r="227" spans="1:6" ht="15.6">
      <c r="A227" s="2" t="s">
        <v>483</v>
      </c>
      <c r="B227" s="3" t="s">
        <v>473</v>
      </c>
      <c r="C227" s="132"/>
      <c r="D227" s="132"/>
      <c r="E227" s="132"/>
    </row>
    <row r="228" spans="1:6" ht="15.6">
      <c r="A228" s="2"/>
      <c r="B228" s="131"/>
      <c r="C228" s="131"/>
      <c r="D228" s="131"/>
      <c r="E228" s="131"/>
    </row>
    <row r="229" spans="1:6" ht="15.6" thickBot="1">
      <c r="A229" s="47" t="s">
        <v>457</v>
      </c>
      <c r="B229" s="48" t="s">
        <v>2</v>
      </c>
      <c r="C229" s="48" t="s">
        <v>458</v>
      </c>
      <c r="D229" s="48" t="s">
        <v>459</v>
      </c>
      <c r="E229" s="48" t="s">
        <v>460</v>
      </c>
    </row>
    <row r="230" spans="1:6" s="41" customFormat="1" ht="13.9">
      <c r="A230" s="129"/>
      <c r="B230" s="130"/>
      <c r="C230" s="130"/>
      <c r="D230" s="130"/>
      <c r="E230" s="130"/>
    </row>
    <row r="231" spans="1:6" ht="16.149999999999999" thickBot="1">
      <c r="A231" s="9" t="s">
        <v>512</v>
      </c>
      <c r="B231" s="3"/>
      <c r="C231" s="24"/>
      <c r="D231" s="3"/>
      <c r="E231" s="3"/>
    </row>
    <row r="232" spans="1:6" ht="16.899999999999999" thickTop="1" thickBot="1">
      <c r="A232" s="126">
        <v>4604</v>
      </c>
      <c r="B232" s="11" t="str">
        <f>IF($A232="none",$B$2,IF($A232&lt;&gt;"",VLOOKUP($A232,'Master List 2024'!$A$1:$O$301,3,FALSE),$B$3))</f>
        <v>Ashley Pearson</v>
      </c>
      <c r="C232" s="23" t="str">
        <f>IF($A232="none",$B$2,IF($A232&lt;&gt;"",IF(VLOOKUP($A232,'Master List 2024'!$A$1:$O$301,4,FALSE)="","(no partner)",VLOOKUP($A232,'Master List 2024'!$A$1:$O$301,4,FALSE)),$B$3))</f>
        <v>Dominic GARLICK-RITTWAGE</v>
      </c>
      <c r="D232" s="11" t="str">
        <f>IF($A232="none",$B$2,IF($A232&lt;&gt;"",VLOOKUP($A232,'Master List 2024'!$A$1:$O$301,5,FALSE),$B$3))</f>
        <v>Best Telescope ever</v>
      </c>
      <c r="E232" s="11" t="str">
        <f>IF($A232="none",$B$2,IF($A232&lt;&gt;"",VLOOKUP($A232,'Master List 2024'!$A$1:$O$301,6,FALSE),$B$3))</f>
        <v>East Northumberland Secondary School</v>
      </c>
      <c r="F232" s="146" t="s">
        <v>465</v>
      </c>
    </row>
    <row r="233" spans="1:6" s="41" customFormat="1" ht="15.6" thickTop="1">
      <c r="A233" s="2"/>
      <c r="B233" s="3"/>
      <c r="C233" s="20"/>
      <c r="D233" s="3"/>
      <c r="E233" s="3"/>
    </row>
    <row r="234" spans="1:6" ht="16.149999999999999" thickBot="1">
      <c r="A234" s="9" t="s">
        <v>513</v>
      </c>
      <c r="B234" s="3"/>
      <c r="C234" s="24"/>
      <c r="D234" s="3"/>
      <c r="E234" s="3"/>
    </row>
    <row r="235" spans="1:6" ht="16.899999999999999" thickTop="1" thickBot="1">
      <c r="A235" s="126">
        <v>4602</v>
      </c>
      <c r="B235" s="11" t="str">
        <f>IF($A235="none",$B$2,IF($A235&lt;&gt;"",VLOOKUP($A235,'Master List 2024'!$A$1:$O$301,3,FALSE),$B$3))</f>
        <v>Isaiah Jalsevac</v>
      </c>
      <c r="C235" s="23" t="str">
        <f>IF($A235="none",$B$2,IF($A235&lt;&gt;"",IF(VLOOKUP($A235,'Master List 2024'!$A$1:$O$301,4,FALSE)="","(no partner)",VLOOKUP($A235,'Master List 2024'!$A$1:$O$301,4,FALSE)),$B$3))</f>
        <v xml:space="preserve"> </v>
      </c>
      <c r="D235" s="11" t="str">
        <f>IF($A235="none",$B$2,IF($A235&lt;&gt;"",VLOOKUP($A235,'Master List 2024'!$A$1:$O$301,5,FALSE),$B$3))</f>
        <v>How good are humans at recognizing AI?</v>
      </c>
      <c r="E235" s="11" t="str">
        <f>IF($A235="none",$B$2,IF($A235&lt;&gt;"",VLOOKUP($A235,'Master List 2024'!$A$1:$O$301,6,FALSE),$B$3))</f>
        <v>Our Lady of The Wayside Catholic School</v>
      </c>
      <c r="F235" s="146" t="s">
        <v>465</v>
      </c>
    </row>
    <row r="236" spans="1:6" ht="15.6" thickTop="1">
      <c r="A236" s="2"/>
      <c r="B236" s="3"/>
      <c r="C236" s="20"/>
      <c r="D236" s="3"/>
      <c r="E236" s="3"/>
    </row>
    <row r="237" spans="1:6">
      <c r="A237" s="2"/>
      <c r="B237" s="3"/>
      <c r="C237" s="20"/>
      <c r="D237" s="3"/>
      <c r="E237" s="3"/>
    </row>
    <row r="238" spans="1:6" ht="16.149999999999999" thickBot="1">
      <c r="A238" s="9" t="s">
        <v>501</v>
      </c>
      <c r="B238" s="3"/>
      <c r="C238" s="24"/>
      <c r="D238" s="3"/>
      <c r="E238" s="3"/>
    </row>
    <row r="239" spans="1:6" ht="16.899999999999999" thickTop="1" thickBot="1">
      <c r="A239" s="126">
        <v>4601</v>
      </c>
      <c r="B239" s="11" t="str">
        <f>IF($A239="none",$B$2,IF($A239&lt;&gt;"",VLOOKUP($A239,'Master List 2024'!$A$1:$O$301,3,FALSE),$B$3))</f>
        <v>Alex Beaubien</v>
      </c>
      <c r="C239" s="23" t="str">
        <f>IF($A239="none",$B$2,IF($A239&lt;&gt;"",IF(VLOOKUP($A239,'Master List 2024'!$A$1:$O$301,4,FALSE)="","(no partner)",VLOOKUP($A239,'Master List 2024'!$A$1:$O$301,4,FALSE)),$B$3))</f>
        <v xml:space="preserve"> </v>
      </c>
      <c r="D239" s="11" t="str">
        <f>IF($A239="none",$B$2,IF($A239&lt;&gt;"",VLOOKUP($A239,'Master List 2024'!$A$1:$O$301,5,FALSE),$B$3))</f>
        <v>Code Combat: AI vs Human</v>
      </c>
      <c r="E239" s="11" t="str">
        <f>IF($A239="none",$B$2,IF($A239&lt;&gt;"",VLOOKUP($A239,'Master List 2024'!$A$1:$O$301,6,FALSE),$B$3))</f>
        <v>St. Peter Secondary School</v>
      </c>
      <c r="F239" s="146" t="s">
        <v>465</v>
      </c>
    </row>
    <row r="240" spans="1:6" s="41" customFormat="1" ht="15.6" thickTop="1">
      <c r="A240" s="2"/>
      <c r="B240" s="3"/>
      <c r="C240" s="20"/>
      <c r="D240" s="3"/>
      <c r="E240" s="3"/>
    </row>
    <row r="241" spans="1:6" ht="16.149999999999999" thickBot="1">
      <c r="A241" s="9" t="s">
        <v>502</v>
      </c>
      <c r="B241" s="3"/>
      <c r="C241" s="24"/>
      <c r="D241" s="3"/>
      <c r="E241" s="3"/>
    </row>
    <row r="242" spans="1:6" ht="16.899999999999999" thickTop="1" thickBot="1">
      <c r="A242" s="126">
        <v>4605</v>
      </c>
      <c r="B242" s="11" t="str">
        <f>IF($A242="none",$B$2,IF($A242&lt;&gt;"",VLOOKUP($A242,'Master List 2024'!$A$1:$O$301,3,FALSE),$B$3))</f>
        <v>Isabelle Young</v>
      </c>
      <c r="C242" s="23" t="str">
        <f>IF($A242="none",$B$2,IF($A242&lt;&gt;"",IF(VLOOKUP($A242,'Master List 2024'!$A$1:$O$301,4,FALSE)="","(no partner)",VLOOKUP($A242,'Master List 2024'!$A$1:$O$301,4,FALSE)),$B$3))</f>
        <v xml:space="preserve"> </v>
      </c>
      <c r="D242" s="11" t="str">
        <f>IF($A242="none",$B$2,IF($A242&lt;&gt;"",VLOOKUP($A242,'Master List 2024'!$A$1:$O$301,5,FALSE),$B$3))</f>
        <v>Budget Friendly Biotech: Designing a low-cost PCR machine</v>
      </c>
      <c r="E242" s="11" t="str">
        <f>IF($A242="none",$B$2,IF($A242&lt;&gt;"",VLOOKUP($A242,'Master List 2024'!$A$1:$O$301,6,FALSE),$B$3))</f>
        <v>St. Peter Secondary School</v>
      </c>
      <c r="F242" s="146" t="s">
        <v>465</v>
      </c>
    </row>
    <row r="243" spans="1:6" s="41" customFormat="1" ht="15.6" thickTop="1">
      <c r="A243" s="2"/>
      <c r="B243" s="3"/>
      <c r="C243" s="3"/>
      <c r="D243" s="3"/>
      <c r="E243" s="3"/>
      <c r="F243" s="1"/>
    </row>
    <row r="244" spans="1:6">
      <c r="A244" s="2"/>
      <c r="B244" s="3"/>
      <c r="C244" s="3"/>
      <c r="D244" s="3"/>
      <c r="E244" s="3"/>
    </row>
    <row r="245" spans="1:6" ht="17.45">
      <c r="A245" s="34" t="s">
        <v>516</v>
      </c>
      <c r="B245" s="35"/>
      <c r="C245" s="35"/>
      <c r="D245" s="35"/>
      <c r="E245" s="36"/>
      <c r="F245" s="41"/>
    </row>
    <row r="246" spans="1:6">
      <c r="A246" s="2" t="s">
        <v>483</v>
      </c>
      <c r="B246" s="152" t="s">
        <v>455</v>
      </c>
      <c r="C246" s="152"/>
      <c r="D246" s="152"/>
      <c r="E246" s="152"/>
    </row>
    <row r="247" spans="1:6">
      <c r="A247" s="2"/>
      <c r="B247" s="3"/>
      <c r="C247" s="3"/>
      <c r="D247" s="3"/>
      <c r="E247" s="3"/>
    </row>
    <row r="248" spans="1:6" ht="15.6" thickBot="1">
      <c r="A248" s="47" t="s">
        <v>457</v>
      </c>
      <c r="B248" s="48" t="s">
        <v>2</v>
      </c>
      <c r="C248" s="48" t="s">
        <v>458</v>
      </c>
      <c r="D248" s="48" t="s">
        <v>459</v>
      </c>
      <c r="E248" s="48" t="s">
        <v>460</v>
      </c>
      <c r="F248" s="41"/>
    </row>
    <row r="249" spans="1:6">
      <c r="A249" s="2"/>
      <c r="B249" s="3"/>
      <c r="C249" s="20"/>
      <c r="D249" s="3"/>
      <c r="E249" s="3"/>
    </row>
    <row r="250" spans="1:6" ht="16.149999999999999" thickBot="1">
      <c r="A250" s="9" t="s">
        <v>501</v>
      </c>
      <c r="B250" s="3"/>
      <c r="C250" s="24"/>
      <c r="D250" s="3"/>
      <c r="E250" s="3"/>
    </row>
    <row r="251" spans="1:6" s="41" customFormat="1" ht="16.899999999999999" thickTop="1" thickBot="1">
      <c r="A251" s="126">
        <v>5702</v>
      </c>
      <c r="B251" s="11" t="str">
        <f>IF($A251="none",$B$2,IF($A251&lt;&gt;"",VLOOKUP($A251,'Master List 2024'!$A$1:$O$301,3,FALSE),$B$3))</f>
        <v>Yuyang Chen</v>
      </c>
      <c r="C251" s="23" t="str">
        <f>IF($A251="none",$B$2,IF($A251&lt;&gt;"",IF(VLOOKUP($A251,'Master List 2024'!$A$1:$O$301,4,FALSE)="","(no partner)",VLOOKUP($A251,'Master List 2024'!$A$1:$O$301,4,FALSE)),$B$3))</f>
        <v xml:space="preserve"> </v>
      </c>
      <c r="D251" s="11" t="str">
        <f>IF($A251="none",$B$2,IF($A251&lt;&gt;"",VLOOKUP($A251,'Master List 2024'!$A$1:$O$301,5,FALSE),$B$3))</f>
        <v>Digital Asset Price Prediction</v>
      </c>
      <c r="E251" s="11" t="str">
        <f>IF($A251="none",$B$2,IF($A251&lt;&gt;"",VLOOKUP($A251,'Master List 2024'!$A$1:$O$301,6,FALSE),$B$3))</f>
        <v>Lakefield College School</v>
      </c>
      <c r="F251" s="146" t="s">
        <v>465</v>
      </c>
    </row>
    <row r="252" spans="1:6" ht="15.6" thickTop="1">
      <c r="A252" s="2"/>
      <c r="B252" s="3"/>
      <c r="C252" s="20"/>
      <c r="D252" s="3"/>
      <c r="E252" s="3"/>
      <c r="F252" s="41"/>
    </row>
    <row r="253" spans="1:6" ht="16.149999999999999" thickBot="1">
      <c r="A253" s="9" t="s">
        <v>502</v>
      </c>
      <c r="B253" s="3"/>
      <c r="C253" s="24"/>
      <c r="D253" s="3"/>
      <c r="E253" s="3"/>
    </row>
    <row r="254" spans="1:6" s="41" customFormat="1" ht="16.899999999999999" thickTop="1" thickBot="1">
      <c r="A254" s="126">
        <v>5701</v>
      </c>
      <c r="B254" s="11" t="str">
        <f>IF($A254="none",$B$2,IF($A254&lt;&gt;"",VLOOKUP($A254,'Master List 2024'!$A$1:$O$301,3,FALSE),$B$3))</f>
        <v>Hansen Chen</v>
      </c>
      <c r="C254" s="23" t="str">
        <f>IF($A254="none",$B$2,IF($A254&lt;&gt;"",IF(VLOOKUP($A254,'Master List 2024'!$A$1:$O$301,4,FALSE)="","(no partner)",VLOOKUP($A254,'Master List 2024'!$A$1:$O$301,4,FALSE)),$B$3))</f>
        <v xml:space="preserve"> </v>
      </c>
      <c r="D254" s="11" t="str">
        <f>IF($A254="none",$B$2,IF($A254&lt;&gt;"",VLOOKUP($A254,'Master List 2024'!$A$1:$O$301,5,FALSE),$B$3))</f>
        <v>Envisioning Sailing Dynamics: Harnessing Computational Fluid Dynamics (CFD) for Enhanced Sailing Performance</v>
      </c>
      <c r="E254" s="11" t="str">
        <f>IF($A254="none",$B$2,IF($A254&lt;&gt;"",VLOOKUP($A254,'Master List 2024'!$A$1:$O$301,6,FALSE),$B$3))</f>
        <v>Lakefield College School</v>
      </c>
      <c r="F254" s="146" t="s">
        <v>465</v>
      </c>
    </row>
    <row r="255" spans="1:6" ht="15.6" thickTop="1">
      <c r="A255" s="2"/>
      <c r="B255" s="3"/>
      <c r="C255" s="3"/>
      <c r="D255" s="3"/>
      <c r="E255" s="3"/>
      <c r="F255" s="41"/>
    </row>
    <row r="256" spans="1:6" ht="17.45">
      <c r="A256" s="34" t="s">
        <v>517</v>
      </c>
      <c r="B256" s="35"/>
      <c r="C256" s="35"/>
      <c r="D256" s="35"/>
      <c r="E256" s="36"/>
    </row>
    <row r="257" spans="1:6" s="41" customFormat="1">
      <c r="A257" s="2" t="s">
        <v>483</v>
      </c>
      <c r="B257" s="152" t="s">
        <v>455</v>
      </c>
      <c r="C257" s="152"/>
      <c r="D257" s="152"/>
      <c r="E257" s="152"/>
      <c r="F257" s="1"/>
    </row>
    <row r="258" spans="1:6">
      <c r="A258" s="2"/>
      <c r="B258" s="3"/>
      <c r="C258" s="3"/>
      <c r="D258" s="3"/>
      <c r="E258" s="3"/>
      <c r="F258" s="41"/>
    </row>
    <row r="259" spans="1:6" ht="15.6" thickBot="1">
      <c r="A259" s="47" t="s">
        <v>457</v>
      </c>
      <c r="B259" s="48" t="s">
        <v>2</v>
      </c>
      <c r="C259" s="48" t="s">
        <v>458</v>
      </c>
      <c r="D259" s="48" t="s">
        <v>459</v>
      </c>
      <c r="E259" s="48" t="s">
        <v>460</v>
      </c>
    </row>
    <row r="260" spans="1:6">
      <c r="A260" s="129"/>
      <c r="B260" s="130"/>
      <c r="C260" s="130"/>
      <c r="D260" s="130"/>
      <c r="E260" s="130"/>
    </row>
    <row r="261" spans="1:6" ht="16.149999999999999" thickBot="1">
      <c r="A261" s="9" t="s">
        <v>513</v>
      </c>
      <c r="B261" s="3"/>
      <c r="C261" s="24"/>
      <c r="D261" s="3"/>
      <c r="E261" s="3"/>
    </row>
    <row r="262" spans="1:6" ht="16.899999999999999" thickTop="1" thickBot="1">
      <c r="A262" s="126">
        <v>5502</v>
      </c>
      <c r="B262" s="11" t="str">
        <f>IF($A262="none",$B$2,IF($A262&lt;&gt;"",VLOOKUP($A262,'Master List 2024'!$A$1:$O$301,3,FALSE),$B$3))</f>
        <v>Diane Gillispie</v>
      </c>
      <c r="C262" s="23" t="str">
        <f>IF($A262="none",$B$2,IF($A262&lt;&gt;"",IF(VLOOKUP($A262,'Master List 2024'!$A$1:$O$301,4,FALSE)="","(no partner)",VLOOKUP($A262,'Master List 2024'!$A$1:$O$301,4,FALSE)),$B$3))</f>
        <v>Ashley Jones</v>
      </c>
      <c r="D262" s="11" t="str">
        <f>IF($A262="none",$B$2,IF($A262&lt;&gt;"",VLOOKUP($A262,'Master List 2024'!$A$1:$O$301,5,FALSE),$B$3))</f>
        <v>Pawsitive Preferences: Investigating Paw Preference in Dogs and Cats and Its Influence on Activity Level</v>
      </c>
      <c r="E262" s="11" t="str">
        <f>IF($A262="none",$B$2,IF($A262&lt;&gt;"",VLOOKUP($A262,'Master List 2024'!$A$1:$O$301,6,FALSE),$B$3))</f>
        <v>Port Hope High School</v>
      </c>
      <c r="F262" s="146" t="s">
        <v>465</v>
      </c>
    </row>
    <row r="263" spans="1:6" ht="15.6" thickTop="1">
      <c r="A263" s="2"/>
      <c r="B263" s="3"/>
      <c r="C263" s="20"/>
      <c r="D263" s="3"/>
      <c r="E263" s="3"/>
      <c r="F263" s="41"/>
    </row>
    <row r="264" spans="1:6" s="41" customFormat="1" ht="16.149999999999999" thickBot="1">
      <c r="A264" s="9" t="s">
        <v>501</v>
      </c>
      <c r="B264" s="3"/>
      <c r="C264" s="24"/>
      <c r="D264" s="3"/>
      <c r="E264" s="3"/>
      <c r="F264" s="1"/>
    </row>
    <row r="265" spans="1:6" ht="16.899999999999999" thickTop="1" thickBot="1">
      <c r="A265" s="126">
        <v>5503</v>
      </c>
      <c r="B265" s="11" t="str">
        <f>IF($A265="none",$B$2,IF($A265&lt;&gt;"",VLOOKUP($A265,'Master List 2024'!$A$1:$O$301,3,FALSE),$B$3))</f>
        <v>Morgan McConville</v>
      </c>
      <c r="C265" s="23" t="str">
        <f>IF($A265="none",$B$2,IF($A265&lt;&gt;"",IF(VLOOKUP($A265,'Master List 2024'!$A$1:$O$301,4,FALSE)="","(no partner)",VLOOKUP($A265,'Master List 2024'!$A$1:$O$301,4,FALSE)),$B$3))</f>
        <v>kylee chamberlain</v>
      </c>
      <c r="D265" s="11" t="str">
        <f>IF($A265="none",$B$2,IF($A265&lt;&gt;"",VLOOKUP($A265,'Master List 2024'!$A$1:$O$301,5,FALSE),$B$3))</f>
        <v>The Effects of Dogs on Mental Health</v>
      </c>
      <c r="E265" s="11" t="str">
        <f>IF($A265="none",$B$2,IF($A265&lt;&gt;"",VLOOKUP($A265,'Master List 2024'!$A$1:$O$301,6,FALSE),$B$3))</f>
        <v>Port Hope High School</v>
      </c>
      <c r="F265" s="146" t="s">
        <v>465</v>
      </c>
    </row>
    <row r="266" spans="1:6" ht="15.6" thickTop="1">
      <c r="A266" s="2"/>
      <c r="B266" s="3"/>
      <c r="C266" s="20"/>
      <c r="D266" s="3"/>
      <c r="E266" s="3"/>
      <c r="F266" s="41"/>
    </row>
    <row r="267" spans="1:6" ht="16.149999999999999" thickBot="1">
      <c r="A267" s="9" t="s">
        <v>502</v>
      </c>
      <c r="B267" s="3"/>
      <c r="C267" s="24"/>
      <c r="D267" s="3"/>
      <c r="E267" s="3"/>
    </row>
    <row r="268" spans="1:6" ht="16.899999999999999" thickTop="1" thickBot="1">
      <c r="A268" s="126">
        <v>5501</v>
      </c>
      <c r="B268" s="11" t="str">
        <f>IF($A268="none",$B$2,IF($A268&lt;&gt;"",VLOOKUP($A268,'Master List 2024'!$A$1:$O$301,3,FALSE),$B$3))</f>
        <v>Emma Cribby</v>
      </c>
      <c r="C268" s="23" t="str">
        <f>IF($A268="none",$B$2,IF($A268&lt;&gt;"",IF(VLOOKUP($A268,'Master List 2024'!$A$1:$O$301,4,FALSE)="","(no partner)",VLOOKUP($A268,'Master List 2024'!$A$1:$O$301,4,FALSE)),$B$3))</f>
        <v>Kira Schuller</v>
      </c>
      <c r="D268" s="11" t="str">
        <f>IF($A268="none",$B$2,IF($A268&lt;&gt;"",VLOOKUP($A268,'Master List 2024'!$A$1:$O$301,5,FALSE),$B$3))</f>
        <v>Harmony and Health - The Influence of Music on Stress Levels</v>
      </c>
      <c r="E268" s="11" t="str">
        <f>IF($A268="none",$B$2,IF($A268&lt;&gt;"",VLOOKUP($A268,'Master List 2024'!$A$1:$O$301,6,FALSE),$B$3))</f>
        <v>Port Hope High School</v>
      </c>
      <c r="F268" s="146" t="s">
        <v>465</v>
      </c>
    </row>
    <row r="269" spans="1:6" ht="15.6" thickTop="1">
      <c r="A269" s="2"/>
      <c r="B269" s="3"/>
      <c r="C269" s="3"/>
      <c r="D269" s="3"/>
      <c r="E269" s="3"/>
      <c r="F269" s="41"/>
    </row>
    <row r="270" spans="1:6" ht="17.45">
      <c r="A270" s="34" t="s">
        <v>518</v>
      </c>
      <c r="B270" s="35"/>
      <c r="C270" s="35"/>
      <c r="D270" s="35"/>
      <c r="E270" s="36"/>
    </row>
    <row r="271" spans="1:6">
      <c r="A271" s="2" t="s">
        <v>483</v>
      </c>
      <c r="B271" s="104" t="s">
        <v>455</v>
      </c>
      <c r="C271" s="3"/>
      <c r="D271" s="3"/>
      <c r="E271" s="3"/>
    </row>
    <row r="272" spans="1:6">
      <c r="A272" s="2"/>
      <c r="B272" s="3"/>
      <c r="C272" s="3"/>
      <c r="D272" s="3"/>
      <c r="E272" s="3"/>
      <c r="F272" s="41"/>
    </row>
    <row r="273" spans="1:6" ht="15.6" thickBot="1">
      <c r="A273" s="47" t="s">
        <v>457</v>
      </c>
      <c r="B273" s="48" t="s">
        <v>2</v>
      </c>
      <c r="C273" s="48" t="s">
        <v>458</v>
      </c>
      <c r="D273" s="48" t="s">
        <v>459</v>
      </c>
      <c r="E273" s="48" t="s">
        <v>460</v>
      </c>
    </row>
    <row r="274" spans="1:6">
      <c r="A274" s="2"/>
      <c r="B274" s="3"/>
      <c r="C274" s="20"/>
      <c r="D274" s="3"/>
      <c r="E274" s="3"/>
    </row>
    <row r="275" spans="1:6">
      <c r="A275" s="2"/>
      <c r="B275" s="3"/>
      <c r="C275" s="20"/>
      <c r="D275" s="3"/>
      <c r="E275" s="3"/>
    </row>
    <row r="276" spans="1:6" ht="16.149999999999999" thickBot="1">
      <c r="A276" s="9" t="s">
        <v>501</v>
      </c>
      <c r="B276" s="3"/>
      <c r="C276" s="24"/>
      <c r="D276" s="3"/>
      <c r="E276" s="3"/>
    </row>
    <row r="277" spans="1:6" ht="16.899999999999999" thickTop="1" thickBot="1">
      <c r="A277" s="126">
        <v>5402</v>
      </c>
      <c r="B277" s="11" t="str">
        <f>IF($A277="none",$B$2,IF($A277&lt;&gt;"",VLOOKUP($A277,'Master List 2024'!$A$1:$O$301,3,FALSE),$B$3))</f>
        <v>Callie Fobear</v>
      </c>
      <c r="C277" s="23" t="str">
        <f>IF($A277="none",$B$2,IF($A277&lt;&gt;"",IF(VLOOKUP($A277,'Master List 2024'!$A$1:$O$301,4,FALSE)="","(no partner)",VLOOKUP($A277,'Master List 2024'!$A$1:$O$301,4,FALSE)),$B$3))</f>
        <v>august nadolny</v>
      </c>
      <c r="D277" s="11" t="str">
        <f>IF($A277="none",$B$2,IF($A277&lt;&gt;"",VLOOKUP($A277,'Master List 2024'!$A$1:$O$301,5,FALSE),$B$3))</f>
        <v>Plastic Pollution - A Comfy Solution</v>
      </c>
      <c r="E277" s="11" t="str">
        <f>IF($A277="none",$B$2,IF($A277&lt;&gt;"",VLOOKUP($A277,'Master List 2024'!$A$1:$O$301,6,FALSE),$B$3))</f>
        <v>East Northumberland Secondary School</v>
      </c>
      <c r="F277" s="146" t="s">
        <v>465</v>
      </c>
    </row>
    <row r="278" spans="1:6" s="41" customFormat="1" ht="15.6" thickTop="1">
      <c r="A278" s="2"/>
      <c r="B278" s="3"/>
      <c r="C278" s="20"/>
      <c r="D278" s="3"/>
      <c r="E278" s="3"/>
    </row>
    <row r="279" spans="1:6" ht="16.149999999999999" thickBot="1">
      <c r="A279" s="9" t="s">
        <v>502</v>
      </c>
      <c r="B279" s="3"/>
      <c r="C279" s="24"/>
      <c r="D279" s="3"/>
      <c r="E279" s="3"/>
    </row>
    <row r="280" spans="1:6" ht="16.899999999999999" thickTop="1" thickBot="1">
      <c r="A280" s="126">
        <v>5401</v>
      </c>
      <c r="B280" s="11" t="str">
        <f>IF($A280="none",$B$2,IF($A280&lt;&gt;"",VLOOKUP($A280,'Master List 2024'!$A$1:$O$301,3,FALSE),$B$3))</f>
        <v>Tatum DeVille</v>
      </c>
      <c r="C280" s="23" t="str">
        <f>IF($A280="none",$B$2,IF($A280&lt;&gt;"",IF(VLOOKUP($A280,'Master List 2024'!$A$1:$O$301,4,FALSE)="","(no partner)",VLOOKUP($A280,'Master List 2024'!$A$1:$O$301,4,FALSE)),$B$3))</f>
        <v>Kaitlyn Lungley</v>
      </c>
      <c r="D280" s="11" t="str">
        <f>IF($A280="none",$B$2,IF($A280&lt;&gt;"",VLOOKUP($A280,'Master List 2024'!$A$1:$O$301,5,FALSE),$B$3))</f>
        <v>Building A Sustainable Future</v>
      </c>
      <c r="E280" s="11" t="str">
        <f>IF($A280="none",$B$2,IF($A280&lt;&gt;"",VLOOKUP($A280,'Master List 2024'!$A$1:$O$301,6,FALSE),$B$3))</f>
        <v>East Northumberland Secondary School</v>
      </c>
      <c r="F280" s="146" t="s">
        <v>465</v>
      </c>
    </row>
    <row r="281" spans="1:6" s="41" customFormat="1" ht="15.6" thickTop="1">
      <c r="A281" s="2"/>
      <c r="B281" s="3"/>
      <c r="C281" s="3"/>
      <c r="D281" s="3"/>
      <c r="E281" s="3"/>
      <c r="F281" s="1"/>
    </row>
    <row r="282" spans="1:6" ht="17.45">
      <c r="A282" s="34" t="s">
        <v>519</v>
      </c>
      <c r="B282" s="35"/>
      <c r="C282" s="35"/>
      <c r="D282" s="35"/>
      <c r="E282" s="36"/>
    </row>
    <row r="283" spans="1:6" ht="15.6">
      <c r="A283" s="2" t="s">
        <v>483</v>
      </c>
      <c r="B283" s="3" t="s">
        <v>455</v>
      </c>
      <c r="C283" s="132"/>
      <c r="D283" s="132"/>
      <c r="E283" s="132"/>
    </row>
    <row r="284" spans="1:6" ht="15.6">
      <c r="A284" s="2"/>
      <c r="B284" s="131"/>
      <c r="C284" s="131"/>
      <c r="D284" s="131"/>
      <c r="E284" s="131"/>
    </row>
    <row r="285" spans="1:6" ht="16.149999999999999" thickBot="1">
      <c r="A285" s="9" t="s">
        <v>502</v>
      </c>
      <c r="B285" s="3"/>
      <c r="C285" s="24"/>
      <c r="D285" s="3"/>
      <c r="E285" s="3"/>
    </row>
    <row r="286" spans="1:6" ht="28.9" thickTop="1" thickBot="1">
      <c r="A286" s="126">
        <v>5601</v>
      </c>
      <c r="B286" s="11" t="str">
        <f>IF($A286="none",$B$2,IF($A286&lt;&gt;"",VLOOKUP($A286,'Master List 2024'!$A$1:$O$301,3,FALSE),$B$3))</f>
        <v>Aidan Miklos</v>
      </c>
      <c r="C286" s="23" t="str">
        <f>IF($A286="none",$B$2,IF($A286&lt;&gt;"",IF(VLOOKUP($A286,'Master List 2024'!$A$1:$O$301,4,FALSE)="","(no partner)",VLOOKUP($A286,'Master List 2024'!$A$1:$O$301,4,FALSE)),$B$3))</f>
        <v>Eddie Morrison</v>
      </c>
      <c r="D286" s="11" t="str">
        <f>IF($A286="none",$B$2,IF($A286&lt;&gt;"",VLOOKUP($A286,'Master List 2024'!$A$1:$O$301,5,FALSE),$B$3))</f>
        <v>Communicating in a technological world: how the Internet accelerates the fragmentation of language</v>
      </c>
      <c r="E286" s="11" t="str">
        <f>IF($A286="none",$B$2,IF($A286&lt;&gt;"",VLOOKUP($A286,'Master List 2024'!$A$1:$O$301,6,FALSE),$B$3))</f>
        <v>East Northumberland Secondary School</v>
      </c>
      <c r="F286" s="146" t="s">
        <v>465</v>
      </c>
    </row>
    <row r="287" spans="1:6" ht="15.6" thickTop="1">
      <c r="A287" s="2"/>
      <c r="B287" s="3"/>
      <c r="C287" s="3"/>
      <c r="D287" s="3"/>
      <c r="E287" s="3"/>
    </row>
    <row r="288" spans="1:6" ht="17.45">
      <c r="A288" s="25" t="s">
        <v>520</v>
      </c>
      <c r="B288" s="26"/>
      <c r="C288" s="26"/>
      <c r="D288" s="26"/>
      <c r="E288" s="26"/>
    </row>
    <row r="289" spans="1:7">
      <c r="A289" s="2"/>
      <c r="B289" s="3"/>
      <c r="C289" s="3"/>
      <c r="D289" s="3"/>
      <c r="E289" s="3"/>
    </row>
    <row r="290" spans="1:7">
      <c r="A290" s="4"/>
      <c r="B290" s="12"/>
      <c r="C290" s="111"/>
      <c r="D290" s="112"/>
      <c r="E290" s="112"/>
      <c r="F290" s="41"/>
    </row>
    <row r="291" spans="1:7">
      <c r="A291" s="2"/>
      <c r="B291" s="3"/>
      <c r="C291" s="3"/>
      <c r="D291" s="3"/>
      <c r="E291" s="3"/>
    </row>
    <row r="292" spans="1:7" ht="21">
      <c r="A292" s="137" t="s">
        <v>521</v>
      </c>
      <c r="B292" s="141"/>
      <c r="C292" s="111"/>
      <c r="D292" s="112"/>
      <c r="E292" s="112"/>
      <c r="F292" s="103"/>
      <c r="G292" s="103"/>
    </row>
    <row r="293" spans="1:7" s="41" customFormat="1" ht="17.45">
      <c r="A293" s="34" t="s">
        <v>522</v>
      </c>
      <c r="B293" s="32"/>
      <c r="C293" s="32"/>
      <c r="D293" s="32"/>
      <c r="E293" s="32"/>
      <c r="F293" s="1"/>
    </row>
    <row r="294" spans="1:7">
      <c r="A294" s="2" t="s">
        <v>483</v>
      </c>
      <c r="B294" s="2" t="s">
        <v>523</v>
      </c>
      <c r="C294" s="3"/>
      <c r="D294" s="3"/>
      <c r="E294" s="3"/>
    </row>
    <row r="295" spans="1:7">
      <c r="A295" s="2"/>
      <c r="B295" s="3"/>
      <c r="C295" s="3"/>
      <c r="D295" s="3"/>
      <c r="E295" s="3"/>
      <c r="F295" s="41"/>
    </row>
    <row r="296" spans="1:7" ht="15.6" thickBot="1">
      <c r="A296" s="47" t="s">
        <v>457</v>
      </c>
      <c r="B296" s="48" t="s">
        <v>2</v>
      </c>
      <c r="C296" s="48" t="s">
        <v>458</v>
      </c>
      <c r="D296" s="48" t="s">
        <v>459</v>
      </c>
      <c r="E296" s="48" t="s">
        <v>460</v>
      </c>
    </row>
    <row r="297" spans="1:7" ht="16.149999999999999" thickBot="1">
      <c r="A297" s="113" t="s">
        <v>524</v>
      </c>
      <c r="B297" s="3"/>
      <c r="C297" s="20"/>
      <c r="D297" s="3"/>
      <c r="E297" s="3"/>
    </row>
    <row r="298" spans="1:7" ht="16.149999999999999" thickTop="1" thickBot="1">
      <c r="A298" s="118">
        <v>3413</v>
      </c>
      <c r="B298" s="119" t="str">
        <f>IF($A298="none",$B$2,IF($A298&lt;&gt;"",VLOOKUP($A298,'Master List 2024'!$A$1:$O$301,3,FALSE),$B$3))</f>
        <v>Hunter Simpkins</v>
      </c>
      <c r="C298" s="101" t="str">
        <f>IF($A298="none",$B$2,IF($A298&lt;&gt;"",IF(VLOOKUP($A298,'Master List 2024'!$A$1:$O$301,4,FALSE)="","(no partner)",VLOOKUP($A298,'Master List 2024'!$A$1:$O$301,4,FALSE)),$B$3))</f>
        <v xml:space="preserve"> </v>
      </c>
      <c r="D298" s="119" t="str">
        <f>IF($A298="none",$B$2,IF($A298&lt;&gt;"",VLOOKUP($A298,'Master List 2024'!$A$1:$O$301,5,FALSE),$B$3))</f>
        <v>Lake Health vs Humans-50 years then and now, what will happen?</v>
      </c>
      <c r="E298" s="119" t="str">
        <f>IF($A298="none",$B$2,IF($A298&lt;&gt;"",VLOOKUP($A298,'Master List 2024'!$A$1:$O$301,6,FALSE),$B$3))</f>
        <v>Adam Scott Intermediate School</v>
      </c>
      <c r="F298" s="146" t="s">
        <v>465</v>
      </c>
    </row>
    <row r="299" spans="1:7" s="41" customFormat="1" ht="15.6" thickTop="1">
      <c r="A299" s="2"/>
      <c r="B299" s="3"/>
      <c r="C299" s="20"/>
      <c r="D299" s="3"/>
      <c r="E299" s="3"/>
      <c r="F299" s="1"/>
    </row>
    <row r="300" spans="1:7" ht="16.149999999999999" thickBot="1">
      <c r="A300" s="113" t="s">
        <v>525</v>
      </c>
      <c r="B300" s="3"/>
      <c r="C300" s="20"/>
      <c r="D300" s="3"/>
      <c r="E300" s="3"/>
    </row>
    <row r="301" spans="1:7" ht="16.149999999999999" thickTop="1" thickBot="1">
      <c r="A301" s="18">
        <v>4404</v>
      </c>
      <c r="B301" s="19" t="str">
        <f>IF($A301="none",$B$2,IF($A301&lt;&gt;"",VLOOKUP($A301,'Master List 2024'!$A$1:$O$301,3,FALSE),$B$3))</f>
        <v>Rachel Pei</v>
      </c>
      <c r="C301" s="23" t="str">
        <f>IF($A301="none",$B$2,IF($A301&lt;&gt;"",IF(VLOOKUP($A301,'Master List 2024'!$A$1:$O$301,4,FALSE)="","(no partner)",VLOOKUP($A301,'Master List 2024'!$A$1:$O$301,4,FALSE)),$B$3))</f>
        <v xml:space="preserve"> </v>
      </c>
      <c r="D301" s="19" t="str">
        <f>IF($A301="none",$B$2,IF($A301&lt;&gt;"",VLOOKUP($A301,'Master List 2024'!$A$1:$O$301,5,FALSE),$B$3))</f>
        <v>How Does Farm Fertilizer Affect Lake Life?</v>
      </c>
      <c r="E301" s="19" t="str">
        <f>IF($A301="none",$B$2,IF($A301&lt;&gt;"",VLOOKUP($A301,'Master List 2024'!$A$1:$O$301,6,FALSE),$B$3))</f>
        <v>Our Lady of The Wayside Catholic School</v>
      </c>
      <c r="F301" s="146" t="s">
        <v>465</v>
      </c>
    </row>
    <row r="302" spans="1:7" ht="15.6" thickTop="1">
      <c r="A302" s="2"/>
      <c r="B302" s="3"/>
      <c r="C302" s="3"/>
      <c r="D302" s="3"/>
      <c r="E302" s="3"/>
      <c r="F302" s="41"/>
    </row>
    <row r="303" spans="1:7" ht="17.45">
      <c r="A303" s="34" t="s">
        <v>526</v>
      </c>
      <c r="B303" s="34"/>
      <c r="C303" s="35"/>
      <c r="D303" s="35"/>
      <c r="E303" s="35"/>
      <c r="F303" s="45"/>
    </row>
    <row r="304" spans="1:7">
      <c r="A304" s="2" t="s">
        <v>483</v>
      </c>
      <c r="B304" s="2" t="s">
        <v>455</v>
      </c>
      <c r="C304" s="3"/>
      <c r="D304" s="3"/>
      <c r="E304" s="3"/>
    </row>
    <row r="305" spans="1:6">
      <c r="A305" s="2"/>
      <c r="B305" s="2"/>
      <c r="C305" s="3"/>
      <c r="D305" s="3"/>
      <c r="E305" s="3"/>
    </row>
    <row r="306" spans="1:6" s="41" customFormat="1" ht="15.6" thickBot="1">
      <c r="A306" s="47" t="s">
        <v>457</v>
      </c>
      <c r="B306" s="48" t="s">
        <v>2</v>
      </c>
      <c r="C306" s="48" t="s">
        <v>458</v>
      </c>
      <c r="D306" s="48" t="s">
        <v>459</v>
      </c>
      <c r="E306" s="48" t="s">
        <v>460</v>
      </c>
      <c r="F306" s="1"/>
    </row>
    <row r="307" spans="1:6" ht="16.149999999999999" thickBot="1">
      <c r="A307" s="46" t="s">
        <v>527</v>
      </c>
      <c r="B307" s="3"/>
      <c r="C307" s="20"/>
      <c r="D307" s="3"/>
      <c r="E307" s="3"/>
    </row>
    <row r="308" spans="1:6" ht="16.149999999999999" thickTop="1" thickBot="1">
      <c r="A308" s="18">
        <v>4403</v>
      </c>
      <c r="B308" s="19" t="str">
        <f>IF($A308="none",$B$2,IF($A308&lt;&gt;"",VLOOKUP($A308,'Master List 2024'!$A$1:$O$301,3,FALSE),$B$3))</f>
        <v>Katherine Guan</v>
      </c>
      <c r="C308" s="23" t="str">
        <f>IF($A308="none",$B$2,IF($A308&lt;&gt;"",IF(VLOOKUP($A308,'Master List 2024'!$A$1:$O$301,4,FALSE)="","(no partner)",VLOOKUP($A308,'Master List 2024'!$A$1:$O$301,4,FALSE)),$B$3))</f>
        <v>Gregory Murray</v>
      </c>
      <c r="D308" s="19" t="str">
        <f>IF($A308="none",$B$2,IF($A308&lt;&gt;"",VLOOKUP($A308,'Master List 2024'!$A$1:$O$301,5,FALSE),$B$3))</f>
        <v>What is the correlation between ammonium polyphosphate concentration in the Scugog River and Chlamydomonas’ growth rate?</v>
      </c>
      <c r="E308" s="19" t="str">
        <f>IF($A308="none",$B$2,IF($A308&lt;&gt;"",VLOOKUP($A308,'Master List 2024'!$A$1:$O$301,6,FALSE),$B$3))</f>
        <v>I E Weldon Secondary School</v>
      </c>
      <c r="F308" s="146" t="s">
        <v>465</v>
      </c>
    </row>
    <row r="309" spans="1:6" s="41" customFormat="1" ht="15.6" thickTop="1">
      <c r="A309" s="4"/>
      <c r="B309" s="12"/>
      <c r="C309" s="12"/>
      <c r="D309" s="12"/>
      <c r="E309" s="12"/>
      <c r="F309" s="1"/>
    </row>
    <row r="310" spans="1:6" ht="17.45">
      <c r="A310" s="34" t="s">
        <v>528</v>
      </c>
      <c r="B310" s="34"/>
      <c r="C310" s="35"/>
      <c r="D310" s="35"/>
      <c r="E310" s="35"/>
    </row>
    <row r="311" spans="1:6" s="41" customFormat="1">
      <c r="A311" s="2" t="s">
        <v>483</v>
      </c>
      <c r="B311" s="2" t="s">
        <v>455</v>
      </c>
      <c r="C311" s="3"/>
      <c r="D311" s="3"/>
      <c r="E311" s="3"/>
      <c r="F311" s="1"/>
    </row>
    <row r="312" spans="1:6">
      <c r="A312" s="2"/>
      <c r="B312" s="2"/>
      <c r="C312" s="3"/>
      <c r="D312" s="3"/>
      <c r="E312" s="3"/>
    </row>
    <row r="313" spans="1:6" ht="15.6" thickBot="1">
      <c r="A313" s="47" t="s">
        <v>457</v>
      </c>
      <c r="B313" s="48" t="s">
        <v>2</v>
      </c>
      <c r="C313" s="48" t="s">
        <v>458</v>
      </c>
      <c r="D313" s="48" t="s">
        <v>459</v>
      </c>
      <c r="E313" s="48" t="s">
        <v>460</v>
      </c>
    </row>
    <row r="314" spans="1:6" ht="16.149999999999999" thickTop="1" thickBot="1">
      <c r="A314" s="16">
        <v>3412</v>
      </c>
      <c r="B314" s="17" t="str">
        <f>IF($A314="none",$B$2,IF($A314&lt;&gt;"",VLOOKUP($A314,'Master List 2024'!$A$1:$O$301,3,FALSE),$B$3))</f>
        <v>Claire Sehn</v>
      </c>
      <c r="C314" s="23" t="str">
        <f>IF($A314="none",$B$2,IF($A314&lt;&gt;"",IF(VLOOKUP($A314,'Master List 2024'!$A$1:$O$301,4,FALSE)="","(no partner)",VLOOKUP($A314,'Master List 2024'!$A$1:$O$301,4,FALSE)),$B$3))</f>
        <v xml:space="preserve"> </v>
      </c>
      <c r="D314" s="17" t="str">
        <f>IF($A314="none",$B$2,IF($A314&lt;&gt;"",VLOOKUP($A314,'Master List 2024'!$A$1:$O$301,5,FALSE),$B$3))</f>
        <v>Retain the Rain! Using Hydrogel to Mitigate Drought Disaster on Ontario-Grown Crops</v>
      </c>
      <c r="E314" s="17" t="str">
        <f>IF($A314="none",$B$2,IF($A314&lt;&gt;"",VLOOKUP($A314,'Master List 2024'!$A$1:$O$301,6,FALSE),$B$3))</f>
        <v>St. Catherine Elementary School</v>
      </c>
      <c r="F314" s="146" t="s">
        <v>465</v>
      </c>
    </row>
    <row r="315" spans="1:6" ht="15.6" thickTop="1">
      <c r="A315" s="2"/>
      <c r="B315" s="3"/>
      <c r="C315" s="3"/>
      <c r="D315" s="3"/>
      <c r="E315" s="3"/>
    </row>
    <row r="316" spans="1:6" ht="17.45">
      <c r="A316" s="34" t="s">
        <v>529</v>
      </c>
      <c r="B316" s="34"/>
      <c r="C316" s="35"/>
      <c r="D316" s="35"/>
      <c r="E316" s="35"/>
    </row>
    <row r="317" spans="1:6" s="41" customFormat="1">
      <c r="A317" s="2" t="s">
        <v>483</v>
      </c>
      <c r="B317" s="2" t="s">
        <v>455</v>
      </c>
      <c r="C317" s="3"/>
      <c r="D317" s="3"/>
      <c r="E317" s="3"/>
      <c r="F317" s="1"/>
    </row>
    <row r="318" spans="1:6">
      <c r="A318" s="2"/>
      <c r="B318" s="2"/>
      <c r="C318" s="3"/>
      <c r="D318" s="3"/>
      <c r="E318" s="3"/>
    </row>
    <row r="319" spans="1:6" ht="15.6" thickBot="1">
      <c r="A319" s="47" t="s">
        <v>457</v>
      </c>
      <c r="B319" s="48" t="s">
        <v>2</v>
      </c>
      <c r="C319" s="48" t="s">
        <v>458</v>
      </c>
      <c r="D319" s="48" t="s">
        <v>459</v>
      </c>
      <c r="E319" s="48" t="s">
        <v>460</v>
      </c>
    </row>
    <row r="320" spans="1:6" ht="16.149999999999999" thickTop="1" thickBot="1">
      <c r="A320" s="16">
        <v>4403</v>
      </c>
      <c r="B320" s="17" t="str">
        <f>IF($A320="none",$B$2,IF($A320&lt;&gt;"",VLOOKUP($A320,'Master List 2024'!$A$1:$O$301,3,FALSE),$B$3))</f>
        <v>Katherine Guan</v>
      </c>
      <c r="C320" s="23" t="str">
        <f>IF($A320="none",$B$2,IF($A320&lt;&gt;"",IF(VLOOKUP($A320,'Master List 2024'!$A$1:$O$301,4,FALSE)="","(no partner)",VLOOKUP($A320,'Master List 2024'!$A$1:$O$301,4,FALSE)),$B$3))</f>
        <v>Gregory Murray</v>
      </c>
      <c r="D320" s="17" t="str">
        <f>IF($A320="none",$B$2,IF($A320&lt;&gt;"",VLOOKUP($A320,'Master List 2024'!$A$1:$O$301,5,FALSE),$B$3))</f>
        <v>What is the correlation between ammonium polyphosphate concentration in the Scugog River and Chlamydomonas’ growth rate?</v>
      </c>
      <c r="E320" s="17" t="str">
        <f>IF($A320="none",$B$2,IF($A320&lt;&gt;"",VLOOKUP($A320,'Master List 2024'!$A$1:$O$301,6,FALSE),$B$3))</f>
        <v>I E Weldon Secondary School</v>
      </c>
      <c r="F320" s="146" t="s">
        <v>465</v>
      </c>
    </row>
    <row r="321" spans="1:7" ht="15.6" thickTop="1">
      <c r="A321" s="4"/>
      <c r="B321" s="12"/>
      <c r="C321" s="111"/>
      <c r="D321" s="12"/>
      <c r="E321" s="12"/>
      <c r="F321" s="41"/>
    </row>
    <row r="322" spans="1:7" ht="17.45">
      <c r="A322" s="34" t="s">
        <v>530</v>
      </c>
      <c r="B322" s="34"/>
      <c r="C322" s="35"/>
      <c r="D322" s="35"/>
      <c r="E322" s="35"/>
    </row>
    <row r="323" spans="1:7" s="41" customFormat="1">
      <c r="A323" s="2" t="s">
        <v>483</v>
      </c>
      <c r="B323" s="2" t="s">
        <v>455</v>
      </c>
      <c r="C323" s="3"/>
      <c r="D323" s="3"/>
      <c r="E323" s="3"/>
      <c r="F323" s="1"/>
    </row>
    <row r="324" spans="1:7">
      <c r="A324" s="2"/>
      <c r="B324" s="2"/>
      <c r="C324" s="3"/>
      <c r="D324" s="3"/>
      <c r="E324" s="3"/>
    </row>
    <row r="325" spans="1:7" ht="15.6" thickBot="1">
      <c r="A325" s="47" t="s">
        <v>457</v>
      </c>
      <c r="B325" s="48" t="s">
        <v>2</v>
      </c>
      <c r="C325" s="48" t="s">
        <v>458</v>
      </c>
      <c r="D325" s="48" t="s">
        <v>459</v>
      </c>
      <c r="E325" s="48" t="s">
        <v>460</v>
      </c>
    </row>
    <row r="326" spans="1:7" ht="16.149999999999999" thickTop="1" thickBot="1">
      <c r="A326" s="16">
        <v>3601</v>
      </c>
      <c r="B326" s="17" t="str">
        <f>IF($A326="none",$B$2,IF($A326&lt;&gt;"",VLOOKUP($A326,'Master List 2024'!$A$1:$O$301,3,FALSE),$B$3))</f>
        <v>Saad Alherish</v>
      </c>
      <c r="C326" s="23" t="str">
        <f>IF($A326="none",$B$2,IF($A326&lt;&gt;"",IF(VLOOKUP($A326,'Master List 2024'!$A$1:$O$301,4,FALSE)="","(no partner)",VLOOKUP($A326,'Master List 2024'!$A$1:$O$301,4,FALSE)),$B$3))</f>
        <v xml:space="preserve"> </v>
      </c>
      <c r="D326" s="17" t="str">
        <f>IF($A326="none",$B$2,IF($A326&lt;&gt;"",VLOOKUP($A326,'Master List 2024'!$A$1:$O$301,5,FALSE),$B$3))</f>
        <v>Solar battery!</v>
      </c>
      <c r="E326" s="17" t="str">
        <f>IF($A326="none",$B$2,IF($A326&lt;&gt;"",VLOOKUP($A326,'Master List 2024'!$A$1:$O$301,6,FALSE),$B$3))</f>
        <v>Kaawaate East City Public School</v>
      </c>
      <c r="F326" s="146" t="s">
        <v>465</v>
      </c>
    </row>
    <row r="327" spans="1:7" ht="15.6" thickTop="1">
      <c r="A327" s="2"/>
      <c r="B327" s="3"/>
      <c r="C327" s="3"/>
      <c r="D327" s="3"/>
      <c r="E327" s="3"/>
    </row>
    <row r="328" spans="1:7" s="103" customFormat="1" ht="17.45">
      <c r="A328" s="34" t="s">
        <v>531</v>
      </c>
      <c r="B328" s="34"/>
      <c r="C328" s="35"/>
      <c r="D328" s="35"/>
      <c r="E328" s="35"/>
      <c r="F328" s="1"/>
      <c r="G328" s="41"/>
    </row>
    <row r="329" spans="1:7">
      <c r="A329" s="2" t="s">
        <v>483</v>
      </c>
      <c r="B329" s="2" t="s">
        <v>455</v>
      </c>
      <c r="C329" s="3"/>
      <c r="D329" s="3"/>
      <c r="E329" s="3"/>
    </row>
    <row r="330" spans="1:7">
      <c r="A330" s="2"/>
      <c r="B330" s="2"/>
      <c r="C330" s="3"/>
      <c r="D330" s="3"/>
      <c r="E330" s="3"/>
    </row>
    <row r="331" spans="1:7" s="41" customFormat="1" ht="15.6" thickBot="1">
      <c r="A331" s="47" t="s">
        <v>457</v>
      </c>
      <c r="B331" s="48" t="s">
        <v>2</v>
      </c>
      <c r="C331" s="48" t="s">
        <v>458</v>
      </c>
      <c r="D331" s="48" t="s">
        <v>459</v>
      </c>
      <c r="E331" s="48" t="s">
        <v>460</v>
      </c>
      <c r="F331" s="1"/>
    </row>
    <row r="332" spans="1:7" ht="16.149999999999999" thickTop="1" thickBot="1">
      <c r="A332" s="16">
        <v>4605</v>
      </c>
      <c r="B332" s="17" t="str">
        <f>IF($A332="none",$B$2,IF($A332&lt;&gt;"",VLOOKUP($A332,'Master List 2024'!$A$1:$O$301,3,FALSE),$B$3))</f>
        <v>Isabelle Young</v>
      </c>
      <c r="C332" s="23" t="str">
        <f>IF($A332="none",$B$2,IF($A332&lt;&gt;"",IF(VLOOKUP($A332,'Master List 2024'!$A$1:$O$301,4,FALSE)="","(no partner)",VLOOKUP($A332,'Master List 2024'!$A$1:$O$301,4,FALSE)),$B$3))</f>
        <v xml:space="preserve"> </v>
      </c>
      <c r="D332" s="17" t="str">
        <f>IF($A332="none",$B$2,IF($A332&lt;&gt;"",VLOOKUP($A332,'Master List 2024'!$A$1:$O$301,5,FALSE),$B$3))</f>
        <v>Budget Friendly Biotech: Designing a low-cost PCR machine</v>
      </c>
      <c r="E332" s="17" t="str">
        <f>IF($A332="none",$B$2,IF($A332&lt;&gt;"",VLOOKUP($A332,'Master List 2024'!$A$1:$O$301,6,FALSE),$B$3))</f>
        <v>St. Peter Secondary School</v>
      </c>
      <c r="F332" s="146" t="s">
        <v>465</v>
      </c>
    </row>
    <row r="333" spans="1:7" ht="15.6" thickTop="1">
      <c r="A333" s="4"/>
      <c r="B333" s="12"/>
      <c r="C333" s="111"/>
      <c r="D333" s="112"/>
      <c r="E333" s="112"/>
      <c r="F333" s="103"/>
      <c r="G333" s="103"/>
    </row>
    <row r="334" spans="1:7" ht="17.45">
      <c r="A334" s="34" t="s">
        <v>532</v>
      </c>
      <c r="B334" s="34"/>
      <c r="C334" s="35"/>
      <c r="D334" s="35"/>
      <c r="E334" s="35"/>
    </row>
    <row r="335" spans="1:7">
      <c r="A335" s="2" t="s">
        <v>483</v>
      </c>
      <c r="B335" s="2" t="s">
        <v>533</v>
      </c>
      <c r="C335" s="3"/>
      <c r="D335" s="3"/>
      <c r="E335" s="3"/>
    </row>
    <row r="336" spans="1:7">
      <c r="A336" s="2"/>
      <c r="B336" s="2"/>
      <c r="C336" s="3"/>
      <c r="D336" s="3"/>
      <c r="E336" s="3"/>
    </row>
    <row r="337" spans="1:6" ht="15.6" thickBot="1">
      <c r="A337" s="47" t="s">
        <v>457</v>
      </c>
      <c r="B337" s="48" t="s">
        <v>2</v>
      </c>
      <c r="C337" s="48" t="s">
        <v>458</v>
      </c>
      <c r="D337" s="48" t="s">
        <v>459</v>
      </c>
      <c r="E337" s="48" t="s">
        <v>460</v>
      </c>
    </row>
    <row r="338" spans="1:6" ht="16.149999999999999" thickTop="1" thickBot="1">
      <c r="A338" s="16">
        <v>4605</v>
      </c>
      <c r="B338" s="17" t="str">
        <f>IF($A338="none",$B$2,IF($A338&lt;&gt;"",VLOOKUP($A338,'Master List 2024'!$A$1:$O$301,3,FALSE),$B$3))</f>
        <v>Isabelle Young</v>
      </c>
      <c r="C338" s="23" t="str">
        <f>IF($A338="none",$B$2,IF($A338&lt;&gt;"",IF(VLOOKUP($A338,'Master List 2024'!$A$1:$O$301,4,FALSE)="","(no partner)",VLOOKUP($A338,'Master List 2024'!$A$1:$O$301,4,FALSE)),$B$3))</f>
        <v xml:space="preserve"> </v>
      </c>
      <c r="D338" s="17" t="str">
        <f>IF($A338="none",$B$2,IF($A338&lt;&gt;"",VLOOKUP($A338,'Master List 2024'!$A$1:$O$301,5,FALSE),$B$3))</f>
        <v>Budget Friendly Biotech: Designing a low-cost PCR machine</v>
      </c>
      <c r="E338" s="17" t="str">
        <f>IF($A338="none",$B$2,IF($A338&lt;&gt;"",VLOOKUP($A338,'Master List 2024'!$A$1:$O$301,6,FALSE),$B$3))</f>
        <v>St. Peter Secondary School</v>
      </c>
      <c r="F338" s="146" t="s">
        <v>465</v>
      </c>
    </row>
    <row r="339" spans="1:6" ht="15.6" thickTop="1">
      <c r="A339" s="4"/>
      <c r="B339" s="12"/>
      <c r="C339" s="111"/>
      <c r="D339" s="112"/>
      <c r="E339" s="112"/>
    </row>
    <row r="340" spans="1:6" ht="17.45">
      <c r="A340" s="150" t="s">
        <v>534</v>
      </c>
      <c r="B340" s="150"/>
      <c r="C340" s="150"/>
      <c r="D340" s="150"/>
      <c r="E340" s="150"/>
    </row>
    <row r="341" spans="1:6">
      <c r="A341" s="3" t="s">
        <v>483</v>
      </c>
      <c r="B341" s="2"/>
      <c r="C341" s="3"/>
      <c r="D341" s="3"/>
      <c r="E341" s="3"/>
    </row>
    <row r="342" spans="1:6">
      <c r="A342" s="3"/>
      <c r="B342" s="2"/>
      <c r="C342" s="3"/>
      <c r="D342" s="3"/>
      <c r="E342" s="3"/>
    </row>
    <row r="343" spans="1:6" ht="15.6" thickBot="1">
      <c r="A343" s="47" t="s">
        <v>457</v>
      </c>
      <c r="B343" s="48" t="s">
        <v>2</v>
      </c>
      <c r="C343" s="48" t="s">
        <v>458</v>
      </c>
      <c r="D343" s="48" t="s">
        <v>459</v>
      </c>
      <c r="E343" s="48" t="s">
        <v>460</v>
      </c>
    </row>
    <row r="344" spans="1:6" ht="16.899999999999999" thickTop="1" thickBot="1">
      <c r="A344" s="114">
        <v>3402</v>
      </c>
      <c r="B344" s="19" t="str">
        <f>IF($A344="none",$B$2,IF($A344&lt;&gt;"",VLOOKUP($A344,'Master List 2024'!$A$1:$O$301,3,FALSE),$B$3))</f>
        <v>Colby Cavanagh</v>
      </c>
      <c r="C344" s="23" t="str">
        <f>IF($A344="none",$B$2,IF($A344&lt;&gt;"",IF(VLOOKUP($A344,'Master List 2024'!$A$1:$O$301,4,FALSE)="","(no partner)",VLOOKUP($A344,'Master List 2024'!$A$1:$O$301,4,FALSE)),$B$3))</f>
        <v>Zach Cockburn</v>
      </c>
      <c r="D344" s="19" t="str">
        <f>IF($A344="none",$B$2,IF($A344&lt;&gt;"",VLOOKUP($A344,'Master List 2024'!$A$1:$O$301,5,FALSE),$B$3))</f>
        <v>Filtration Methods</v>
      </c>
      <c r="E344" s="19" t="str">
        <f>IF($A344="none",$B$2,IF($A344&lt;&gt;"",VLOOKUP($A344,'Master List 2024'!$A$1:$O$301,6,FALSE),$B$3))</f>
        <v>St. Paul Elementary School</v>
      </c>
      <c r="F344" s="146" t="s">
        <v>465</v>
      </c>
    </row>
    <row r="345" spans="1:6" s="41" customFormat="1" ht="15.6" thickTop="1">
      <c r="A345" s="4"/>
      <c r="B345" s="12"/>
      <c r="C345" s="111"/>
      <c r="D345" s="112"/>
      <c r="E345" s="112"/>
      <c r="F345" s="1"/>
    </row>
    <row r="346" spans="1:6" ht="18" customHeight="1">
      <c r="A346" s="150" t="s">
        <v>534</v>
      </c>
      <c r="B346" s="150"/>
      <c r="C346" s="150"/>
      <c r="D346" s="150"/>
      <c r="E346" s="150"/>
    </row>
    <row r="347" spans="1:6" s="41" customFormat="1">
      <c r="A347" s="3" t="s">
        <v>483</v>
      </c>
      <c r="B347" s="2" t="s">
        <v>473</v>
      </c>
      <c r="C347" s="3"/>
      <c r="D347" s="3"/>
      <c r="E347" s="3"/>
      <c r="F347" s="1"/>
    </row>
    <row r="348" spans="1:6">
      <c r="A348" s="3"/>
      <c r="B348" s="2"/>
      <c r="C348" s="3"/>
      <c r="D348" s="3"/>
      <c r="E348" s="3"/>
    </row>
    <row r="349" spans="1:6" ht="15.6" thickBot="1">
      <c r="A349" s="47" t="s">
        <v>457</v>
      </c>
      <c r="B349" s="48" t="s">
        <v>2</v>
      </c>
      <c r="C349" s="48" t="s">
        <v>458</v>
      </c>
      <c r="D349" s="48" t="s">
        <v>459</v>
      </c>
      <c r="E349" s="48" t="s">
        <v>460</v>
      </c>
    </row>
    <row r="350" spans="1:6" ht="16.149999999999999" thickTop="1" thickBot="1">
      <c r="A350" s="116">
        <v>4403</v>
      </c>
      <c r="B350" s="19" t="str">
        <f>IF($A350="none",$B$2,IF($A350&lt;&gt;"",VLOOKUP($A350,'Master List 2024'!$A$1:$O$301,3,FALSE),$B$3))</f>
        <v>Katherine Guan</v>
      </c>
      <c r="C350" s="23" t="str">
        <f>IF($A350="none",$B$2,IF($A350&lt;&gt;"",IF(VLOOKUP($A350,'Master List 2024'!$A$1:$O$301,4,FALSE)="","(no partner)",VLOOKUP($A350,'Master List 2024'!$A$1:$O$301,4,FALSE)),$B$3))</f>
        <v>Gregory Murray</v>
      </c>
      <c r="D350" s="19" t="str">
        <f>IF($A350="none",$B$2,IF($A350&lt;&gt;"",VLOOKUP($A350,'Master List 2024'!$A$1:$O$301,5,FALSE),$B$3))</f>
        <v>What is the correlation between ammonium polyphosphate concentration in the Scugog River and Chlamydomonas’ growth rate?</v>
      </c>
      <c r="E350" s="19" t="str">
        <f>IF($A350="none",$B$2,IF($A350&lt;&gt;"",VLOOKUP($A350,'Master List 2024'!$A$1:$O$301,6,FALSE),$B$3))</f>
        <v>I E Weldon Secondary School</v>
      </c>
      <c r="F350" s="146" t="s">
        <v>465</v>
      </c>
    </row>
    <row r="351" spans="1:6" ht="15.6" thickTop="1">
      <c r="A351" s="116"/>
      <c r="B351" s="12"/>
      <c r="C351" s="111"/>
      <c r="D351" s="12"/>
      <c r="E351" s="12"/>
      <c r="F351" s="41"/>
    </row>
    <row r="352" spans="1:6" ht="17.45">
      <c r="A352" s="34" t="s">
        <v>535</v>
      </c>
      <c r="B352" s="34"/>
      <c r="C352" s="35"/>
      <c r="D352" s="35"/>
      <c r="E352" s="35"/>
    </row>
    <row r="353" spans="1:6">
      <c r="A353" s="2" t="s">
        <v>483</v>
      </c>
      <c r="B353" s="2" t="s">
        <v>473</v>
      </c>
      <c r="C353" s="3"/>
      <c r="D353" s="3"/>
      <c r="E353" s="3"/>
    </row>
    <row r="354" spans="1:6">
      <c r="A354" s="2"/>
      <c r="B354" s="2"/>
      <c r="C354" s="3"/>
      <c r="D354" s="3"/>
      <c r="E354" s="3"/>
      <c r="F354" s="41"/>
    </row>
    <row r="355" spans="1:6" ht="15.6" thickBot="1">
      <c r="A355" s="47" t="s">
        <v>457</v>
      </c>
      <c r="B355" s="48" t="s">
        <v>2</v>
      </c>
      <c r="C355" s="48" t="s">
        <v>458</v>
      </c>
      <c r="D355" s="48" t="s">
        <v>459</v>
      </c>
      <c r="E355" s="48" t="s">
        <v>460</v>
      </c>
    </row>
    <row r="356" spans="1:6" ht="16.149999999999999" thickBot="1">
      <c r="A356" s="15" t="s">
        <v>536</v>
      </c>
      <c r="B356" s="2"/>
      <c r="C356" s="20"/>
      <c r="D356" s="3"/>
      <c r="E356" s="3"/>
    </row>
    <row r="357" spans="1:6" s="41" customFormat="1" ht="15.75" customHeight="1" thickTop="1" thickBot="1">
      <c r="A357" s="18">
        <v>4510</v>
      </c>
      <c r="B357" s="19" t="str">
        <f>IF($A357="none",$B$2,IF($A357&lt;&gt;"",VLOOKUP($A357,'Master List 2024'!$A$1:$O$301,3,FALSE),$B$3))</f>
        <v>Eleanor Sehn</v>
      </c>
      <c r="C357" s="23" t="str">
        <f>IF($A357="none",$B$2,IF($A357&lt;&gt;"",IF(VLOOKUP($A357,'Master List 2024'!$A$1:$O$301,4,FALSE)="","(no partner)",VLOOKUP($A357,'Master List 2024'!$A$1:$O$301,4,FALSE)),$B$3))</f>
        <v xml:space="preserve"> </v>
      </c>
      <c r="D357" s="19" t="str">
        <f>IF($A357="none",$B$2,IF($A357&lt;&gt;"",VLOOKUP($A357,'Master List 2024'!$A$1:$O$301,5,FALSE),$B$3))</f>
        <v>Right on the Nose:  Using a Super-Absorbent Polymer to Improve Treatment of Chronic Sinusitis</v>
      </c>
      <c r="E357" s="19" t="str">
        <f>IF($A357="none",$B$2,IF($A357&lt;&gt;"",VLOOKUP($A357,'Master List 2024'!$A$1:$O$301,6,FALSE),$B$3))</f>
        <v>St. Peter Secondary School</v>
      </c>
      <c r="F357" s="146" t="s">
        <v>537</v>
      </c>
    </row>
    <row r="358" spans="1:6" ht="15.6" thickTop="1">
      <c r="A358" s="2"/>
      <c r="B358" s="2"/>
      <c r="C358" s="20"/>
      <c r="D358" s="3"/>
      <c r="E358" s="3"/>
    </row>
    <row r="359" spans="1:6" ht="16.149999999999999" thickBot="1">
      <c r="A359" s="15" t="s">
        <v>496</v>
      </c>
      <c r="B359" s="2"/>
      <c r="C359" s="20"/>
      <c r="D359" s="3"/>
      <c r="E359" s="3"/>
    </row>
    <row r="360" spans="1:6" ht="28.9" thickTop="1" thickBot="1">
      <c r="A360" s="18">
        <v>4502</v>
      </c>
      <c r="B360" s="19" t="str">
        <f>IF($A360="none",$B$2,IF($A360&lt;&gt;"",VLOOKUP($A360,'Master List 2024'!$A$1:$O$301,3,FALSE),$B$3))</f>
        <v>Jade Baik</v>
      </c>
      <c r="C360" s="23" t="str">
        <f>IF($A360="none",$B$2,IF($A360&lt;&gt;"",IF(VLOOKUP($A360,'Master List 2024'!$A$1:$O$301,4,FALSE)="","(no partner)",VLOOKUP($A360,'Master List 2024'!$A$1:$O$301,4,FALSE)),$B$3))</f>
        <v>Payton Slimmon</v>
      </c>
      <c r="D360" s="19" t="str">
        <f>IF($A360="none",$B$2,IF($A360&lt;&gt;"",VLOOKUP($A360,'Master List 2024'!$A$1:$O$301,5,FALSE),$B$3))</f>
        <v>Psychology of Loneliness</v>
      </c>
      <c r="E360" s="19" t="str">
        <f>IF($A360="none",$B$2,IF($A360&lt;&gt;"",VLOOKUP($A360,'Master List 2024'!$A$1:$O$301,6,FALSE),$B$3))</f>
        <v>East Northumberland Secondary School</v>
      </c>
      <c r="F360" s="146" t="s">
        <v>465</v>
      </c>
    </row>
    <row r="361" spans="1:6" ht="18" thickTop="1">
      <c r="A361" s="37" t="s">
        <v>538</v>
      </c>
      <c r="B361" s="34"/>
      <c r="C361" s="35"/>
      <c r="D361" s="35"/>
      <c r="E361" s="35"/>
    </row>
    <row r="362" spans="1:6">
      <c r="A362" s="2" t="s">
        <v>483</v>
      </c>
      <c r="B362" s="2" t="s">
        <v>478</v>
      </c>
      <c r="C362" s="3"/>
      <c r="D362" s="3"/>
      <c r="E362" s="3"/>
    </row>
    <row r="363" spans="1:6">
      <c r="A363" s="2"/>
      <c r="B363" s="2"/>
      <c r="C363" s="3"/>
      <c r="D363" s="3"/>
      <c r="E363" s="3"/>
    </row>
    <row r="364" spans="1:6" ht="15.6" thickBot="1">
      <c r="A364" s="38" t="s">
        <v>457</v>
      </c>
      <c r="B364" s="39" t="s">
        <v>2</v>
      </c>
      <c r="C364" s="39" t="s">
        <v>539</v>
      </c>
      <c r="D364" s="39" t="s">
        <v>459</v>
      </c>
      <c r="E364" s="39" t="s">
        <v>460</v>
      </c>
    </row>
    <row r="365" spans="1:6" ht="16.149999999999999" thickTop="1" thickBot="1">
      <c r="A365" s="16">
        <v>3412</v>
      </c>
      <c r="B365" s="17" t="str">
        <f>IF($A365="none",$B$2,IF($A365&lt;&gt;"",VLOOKUP($A365,'Master List 2024'!$A$1:$O$301,3,FALSE),$B$3))</f>
        <v>Claire Sehn</v>
      </c>
      <c r="C365" s="23" t="str">
        <f>IF($A365="none",$B$2,IF($A365&lt;&gt;"",IF(VLOOKUP($A365,'Master List 2024'!$A$1:$O$301,4,FALSE)="","(no partner)",VLOOKUP($A365,'Master List 2024'!$A$1:$O$301,4,FALSE)),$B$3))</f>
        <v xml:space="preserve"> </v>
      </c>
      <c r="D365" s="17" t="str">
        <f>IF($A365="none",$B$2,IF($A365&lt;&gt;"",VLOOKUP($A365,'Master List 2024'!$A$1:$O$301,5,FALSE),$B$3))</f>
        <v>Retain the Rain! Using Hydrogel to Mitigate Drought Disaster on Ontario-Grown Crops</v>
      </c>
      <c r="E365" s="17" t="str">
        <f>IF($A365="none",$B$2,IF($A365&lt;&gt;"",VLOOKUP($A365,'Master List 2024'!$A$1:$O$301,6,FALSE),$B$3))</f>
        <v>St. Catherine Elementary School</v>
      </c>
      <c r="F365" s="146" t="s">
        <v>465</v>
      </c>
    </row>
    <row r="366" spans="1:6" s="41" customFormat="1" ht="15.6" thickTop="1">
      <c r="A366" s="2"/>
      <c r="B366" s="3"/>
      <c r="C366" s="3"/>
      <c r="D366" s="3"/>
      <c r="E366" s="3"/>
    </row>
    <row r="367" spans="1:6" ht="21">
      <c r="A367" s="137" t="s">
        <v>540</v>
      </c>
      <c r="B367" s="141"/>
      <c r="C367" s="111"/>
      <c r="D367" s="112"/>
      <c r="E367" s="112"/>
    </row>
    <row r="368" spans="1:6" ht="17.45">
      <c r="A368" s="34" t="s">
        <v>541</v>
      </c>
      <c r="B368" s="34"/>
      <c r="C368" s="35"/>
      <c r="D368" s="35"/>
      <c r="E368" s="35"/>
    </row>
    <row r="369" spans="1:7">
      <c r="A369" s="2" t="s">
        <v>483</v>
      </c>
      <c r="B369" s="2" t="s">
        <v>478</v>
      </c>
      <c r="C369" s="3"/>
      <c r="D369" s="3"/>
      <c r="E369" s="3"/>
    </row>
    <row r="370" spans="1:7">
      <c r="A370" s="2"/>
      <c r="B370" s="2"/>
      <c r="C370" s="3"/>
      <c r="D370" s="3"/>
      <c r="E370" s="3"/>
      <c r="F370" s="41"/>
    </row>
    <row r="371" spans="1:7" s="41" customFormat="1" ht="15.6" thickBot="1">
      <c r="A371" s="47" t="s">
        <v>457</v>
      </c>
      <c r="B371" s="48" t="s">
        <v>2</v>
      </c>
      <c r="C371" s="48" t="s">
        <v>458</v>
      </c>
      <c r="D371" s="48" t="s">
        <v>459</v>
      </c>
      <c r="E371" s="48" t="s">
        <v>460</v>
      </c>
      <c r="F371" s="1"/>
    </row>
    <row r="372" spans="1:7" ht="16.149999999999999" thickBot="1">
      <c r="A372" s="113" t="s">
        <v>542</v>
      </c>
      <c r="B372" s="3"/>
      <c r="C372" s="20"/>
      <c r="D372" s="3"/>
      <c r="E372" s="3"/>
    </row>
    <row r="373" spans="1:7" ht="16.149999999999999" thickTop="1" thickBot="1">
      <c r="A373" s="118">
        <v>3413</v>
      </c>
      <c r="B373" s="119" t="str">
        <f>IF($A373="none",$B$2,IF($A373&lt;&gt;"",VLOOKUP($A373,'Master List 2024'!$A$1:$O$301,3,FALSE),$B$3))</f>
        <v>Hunter Simpkins</v>
      </c>
      <c r="C373" s="101" t="str">
        <f>IF($A373="none",$B$2,IF($A373&lt;&gt;"",IF(VLOOKUP($A373,'Master List 2024'!$A$1:$O$301,4,FALSE)="","(no partner)",VLOOKUP($A373,'Master List 2024'!$A$1:$O$301,4,FALSE)),$B$3))</f>
        <v xml:space="preserve"> </v>
      </c>
      <c r="D373" s="119" t="str">
        <f>IF($A373="none",$B$2,IF($A373&lt;&gt;"",VLOOKUP($A373,'Master List 2024'!$A$1:$O$301,5,FALSE),$B$3))</f>
        <v>Lake Health vs Humans-50 years then and now, what will happen?</v>
      </c>
      <c r="E373" s="119" t="str">
        <f>IF($A373="none",$B$2,IF($A373&lt;&gt;"",VLOOKUP($A373,'Master List 2024'!$A$1:$O$301,6,FALSE),$B$3))</f>
        <v>Adam Scott Intermediate School</v>
      </c>
      <c r="F373" s="146" t="s">
        <v>465</v>
      </c>
    </row>
    <row r="374" spans="1:7" ht="15.6" thickTop="1">
      <c r="A374" s="2"/>
      <c r="B374" s="3"/>
      <c r="C374" s="20"/>
      <c r="D374" s="3"/>
      <c r="E374" s="3"/>
    </row>
    <row r="375" spans="1:7" ht="16.149999999999999" thickBot="1">
      <c r="A375" s="113" t="s">
        <v>543</v>
      </c>
      <c r="B375" s="3"/>
      <c r="C375" s="20"/>
      <c r="D375" s="3"/>
      <c r="E375" s="3"/>
    </row>
    <row r="376" spans="1:7" ht="16.149999999999999" thickTop="1" thickBot="1">
      <c r="A376" s="18">
        <v>4405</v>
      </c>
      <c r="B376" s="19" t="str">
        <f>IF($A376="none",$B$2,IF($A376&lt;&gt;"",VLOOKUP($A376,'Master List 2024'!$A$1:$O$301,3,FALSE),$B$3))</f>
        <v>Sophia Shulyarenko</v>
      </c>
      <c r="C376" s="23" t="str">
        <f>IF($A376="none",$B$2,IF($A376&lt;&gt;"",IF(VLOOKUP($A376,'Master List 2024'!$A$1:$O$301,4,FALSE)="","(no partner)",VLOOKUP($A376,'Master List 2024'!$A$1:$O$301,4,FALSE)),$B$3))</f>
        <v xml:space="preserve"> </v>
      </c>
      <c r="D376" s="19" t="str">
        <f>IF($A376="none",$B$2,IF($A376&lt;&gt;"",VLOOKUP($A376,'Master List 2024'!$A$1:$O$301,5,FALSE),$B$3))</f>
        <v>Human Impact On Bodies Of Water</v>
      </c>
      <c r="E376" s="19" t="str">
        <f>IF($A376="none",$B$2,IF($A376&lt;&gt;"",VLOOKUP($A376,'Master List 2024'!$A$1:$O$301,6,FALSE),$B$3))</f>
        <v>I E Weldon Secondary School</v>
      </c>
      <c r="F376" s="146" t="s">
        <v>465</v>
      </c>
    </row>
    <row r="377" spans="1:7" s="41" customFormat="1" ht="14.45" thickTop="1">
      <c r="A377" s="4"/>
      <c r="B377" s="12"/>
      <c r="C377" s="111"/>
      <c r="D377" s="112"/>
      <c r="E377" s="112"/>
      <c r="F377" s="103"/>
      <c r="G377" s="103"/>
    </row>
    <row r="378" spans="1:7" ht="17.45">
      <c r="A378" s="34" t="s">
        <v>544</v>
      </c>
      <c r="B378" s="34"/>
      <c r="C378" s="35"/>
      <c r="D378" s="35"/>
      <c r="E378" s="35"/>
    </row>
    <row r="379" spans="1:7">
      <c r="A379" s="2" t="s">
        <v>483</v>
      </c>
      <c r="B379" s="2" t="s">
        <v>478</v>
      </c>
      <c r="C379" s="3"/>
      <c r="D379" s="3"/>
      <c r="E379" s="3"/>
    </row>
    <row r="380" spans="1:7">
      <c r="A380" s="2"/>
      <c r="B380" s="2"/>
      <c r="C380" s="3"/>
      <c r="D380" s="3"/>
      <c r="E380" s="3"/>
      <c r="F380" s="41"/>
    </row>
    <row r="381" spans="1:7" ht="15.6" thickBot="1">
      <c r="A381" s="47" t="s">
        <v>457</v>
      </c>
      <c r="B381" s="48" t="s">
        <v>2</v>
      </c>
      <c r="C381" s="48" t="s">
        <v>458</v>
      </c>
      <c r="D381" s="48" t="s">
        <v>459</v>
      </c>
      <c r="E381" s="48" t="s">
        <v>460</v>
      </c>
    </row>
    <row r="382" spans="1:7" ht="16.149999999999999" thickBot="1">
      <c r="A382" s="113" t="s">
        <v>542</v>
      </c>
      <c r="B382" s="3"/>
      <c r="C382" s="20"/>
      <c r="D382" s="3"/>
      <c r="E382" s="3"/>
    </row>
    <row r="383" spans="1:7" s="41" customFormat="1" ht="16.149999999999999" thickTop="1" thickBot="1">
      <c r="A383" s="118">
        <v>5601</v>
      </c>
      <c r="B383" s="119" t="str">
        <f>IF($A383="none",$B$2,IF($A383&lt;&gt;"",VLOOKUP($A383,'Master List 2024'!$A$1:$O$301,3,FALSE),$B$3))</f>
        <v>Aidan Miklos</v>
      </c>
      <c r="C383" s="101" t="str">
        <f>IF($A383="none",$B$2,IF($A383&lt;&gt;"",IF(VLOOKUP($A383,'Master List 2024'!$A$1:$O$301,4,FALSE)="","(no partner)",VLOOKUP($A383,'Master List 2024'!$A$1:$O$301,4,FALSE)),$B$3))</f>
        <v>Eddie Morrison</v>
      </c>
      <c r="D383" s="119" t="str">
        <f>IF($A383="none",$B$2,IF($A383&lt;&gt;"",VLOOKUP($A383,'Master List 2024'!$A$1:$O$301,5,FALSE),$B$3))</f>
        <v>Communicating in a technological world: how the Internet accelerates the fragmentation of language</v>
      </c>
      <c r="E383" s="119" t="str">
        <f>IF($A383="none",$B$2,IF($A383&lt;&gt;"",VLOOKUP($A383,'Master List 2024'!$A$1:$O$301,6,FALSE),$B$3))</f>
        <v>East Northumberland Secondary School</v>
      </c>
      <c r="F383" s="146" t="s">
        <v>465</v>
      </c>
    </row>
    <row r="384" spans="1:7" ht="15.6" thickTop="1">
      <c r="A384" s="2"/>
      <c r="B384" s="3"/>
      <c r="C384" s="20"/>
      <c r="D384" s="3"/>
      <c r="E384" s="3"/>
    </row>
    <row r="385" spans="1:6" ht="16.149999999999999" thickBot="1">
      <c r="A385" s="113" t="s">
        <v>543</v>
      </c>
      <c r="B385" s="3"/>
      <c r="C385" s="20"/>
      <c r="D385" s="3"/>
      <c r="E385" s="3"/>
    </row>
    <row r="386" spans="1:6" ht="16.149999999999999" thickTop="1" thickBot="1">
      <c r="A386" s="18">
        <v>5701</v>
      </c>
      <c r="B386" s="19" t="str">
        <f>IF($A386="none",$B$2,IF($A386&lt;&gt;"",VLOOKUP($A386,'Master List 2024'!$A$1:$O$301,3,FALSE),$B$3))</f>
        <v>Hansen Chen</v>
      </c>
      <c r="C386" s="23" t="str">
        <f>IF($A386="none",$B$2,IF($A386&lt;&gt;"",IF(VLOOKUP($A386,'Master List 2024'!$A$1:$O$301,4,FALSE)="","(no partner)",VLOOKUP($A386,'Master List 2024'!$A$1:$O$301,4,FALSE)),$B$3))</f>
        <v xml:space="preserve"> </v>
      </c>
      <c r="D386" s="19" t="str">
        <f>IF($A386="none",$B$2,IF($A386&lt;&gt;"",VLOOKUP($A386,'Master List 2024'!$A$1:$O$301,5,FALSE),$B$3))</f>
        <v>Envisioning Sailing Dynamics: Harnessing Computational Fluid Dynamics (CFD) for Enhanced Sailing Performance</v>
      </c>
      <c r="E386" s="19" t="str">
        <f>IF($A386="none",$B$2,IF($A386&lt;&gt;"",VLOOKUP($A386,'Master List 2024'!$A$1:$O$301,6,FALSE),$B$3))</f>
        <v>Lakefield College School</v>
      </c>
      <c r="F386" s="146" t="s">
        <v>465</v>
      </c>
    </row>
    <row r="387" spans="1:6" ht="15.6" thickTop="1">
      <c r="A387" s="4"/>
      <c r="B387" s="12"/>
      <c r="C387" s="111"/>
      <c r="D387" s="112"/>
      <c r="E387" s="112"/>
    </row>
    <row r="388" spans="1:6" ht="21">
      <c r="A388" s="137" t="s">
        <v>545</v>
      </c>
      <c r="B388" s="12"/>
      <c r="C388" s="111"/>
      <c r="D388" s="112"/>
      <c r="E388" s="112"/>
    </row>
    <row r="389" spans="1:6" ht="17.45">
      <c r="A389" s="34" t="s">
        <v>546</v>
      </c>
      <c r="B389" s="34"/>
      <c r="C389" s="35"/>
      <c r="D389" s="35"/>
      <c r="E389" s="35"/>
    </row>
    <row r="390" spans="1:6">
      <c r="A390" s="2" t="s">
        <v>483</v>
      </c>
      <c r="B390" s="2" t="s">
        <v>478</v>
      </c>
      <c r="C390" s="3"/>
      <c r="D390" s="3"/>
      <c r="E390" s="3"/>
    </row>
    <row r="391" spans="1:6">
      <c r="A391" s="2"/>
      <c r="B391" s="2"/>
      <c r="C391" s="3"/>
      <c r="D391" s="3"/>
      <c r="E391" s="3"/>
    </row>
    <row r="392" spans="1:6" ht="15.6" thickBot="1">
      <c r="A392" s="47" t="s">
        <v>457</v>
      </c>
      <c r="B392" s="48" t="s">
        <v>2</v>
      </c>
      <c r="C392" s="48" t="s">
        <v>458</v>
      </c>
      <c r="D392" s="48" t="s">
        <v>459</v>
      </c>
      <c r="E392" s="48" t="s">
        <v>460</v>
      </c>
    </row>
    <row r="393" spans="1:6" ht="16.899999999999999" thickTop="1" thickBot="1">
      <c r="A393" s="126">
        <v>5601</v>
      </c>
      <c r="B393" s="17" t="str">
        <f>IF($A393="none",$B$2,IF($A393&lt;&gt;"",VLOOKUP($A393,'Master List 2024'!$A$1:$O$301,3,FALSE),$B$3))</f>
        <v>Aidan Miklos</v>
      </c>
      <c r="C393" s="23" t="str">
        <f>IF($A393="none",$B$2,IF($A393&lt;&gt;"",IF(VLOOKUP($A393,'Master List 2024'!$A$1:$O$301,4,FALSE)="","(no partner)",VLOOKUP($A393,'Master List 2024'!$A$1:$O$301,4,FALSE)),$B$3))</f>
        <v>Eddie Morrison</v>
      </c>
      <c r="D393" s="17" t="str">
        <f>IF($A393="none",$B$2,IF($A393&lt;&gt;"",VLOOKUP($A393,'Master List 2024'!$A$1:$O$301,5,FALSE),$B$3))</f>
        <v>Communicating in a technological world: how the Internet accelerates the fragmentation of language</v>
      </c>
      <c r="E393" s="17" t="str">
        <f>IF($A393="none",$B$2,IF($A393&lt;&gt;"",VLOOKUP($A393,'Master List 2024'!$A$1:$O$301,6,FALSE),$B$3))</f>
        <v>East Northumberland Secondary School</v>
      </c>
      <c r="F393" s="146" t="s">
        <v>465</v>
      </c>
    </row>
    <row r="394" spans="1:6" ht="15.6" thickTop="1">
      <c r="A394" s="2"/>
      <c r="B394" s="3"/>
      <c r="C394" s="3"/>
      <c r="D394" s="3"/>
      <c r="E394" s="3"/>
    </row>
    <row r="395" spans="1:6" ht="17.45">
      <c r="A395" s="34" t="s">
        <v>547</v>
      </c>
      <c r="B395" s="34"/>
      <c r="C395" s="35"/>
      <c r="D395" s="35"/>
      <c r="E395" s="35"/>
    </row>
    <row r="396" spans="1:6">
      <c r="A396" s="2" t="s">
        <v>483</v>
      </c>
      <c r="B396" s="2" t="s">
        <v>478</v>
      </c>
      <c r="C396" s="3"/>
      <c r="D396" s="3"/>
      <c r="E396" s="3"/>
    </row>
    <row r="397" spans="1:6">
      <c r="A397" s="2"/>
      <c r="B397" s="2"/>
      <c r="C397" s="3"/>
      <c r="D397" s="3"/>
      <c r="E397" s="3"/>
    </row>
    <row r="398" spans="1:6" ht="15.6" thickBot="1">
      <c r="A398" s="47" t="s">
        <v>457</v>
      </c>
      <c r="B398" s="48" t="s">
        <v>2</v>
      </c>
      <c r="C398" s="48" t="s">
        <v>458</v>
      </c>
      <c r="D398" s="48" t="s">
        <v>459</v>
      </c>
      <c r="E398" s="48" t="s">
        <v>460</v>
      </c>
    </row>
    <row r="399" spans="1:6" ht="16.899999999999999" thickTop="1" thickBot="1">
      <c r="A399" s="126">
        <v>5701</v>
      </c>
      <c r="B399" s="17" t="str">
        <f>IF($A399="none",$B$2,IF($A399&lt;&gt;"",VLOOKUP($A399,'Master List 2024'!$A$1:$O$301,3,FALSE),$B$3))</f>
        <v>Hansen Chen</v>
      </c>
      <c r="C399" s="23" t="str">
        <f>IF($A399="none",$B$2,IF($A399&lt;&gt;"",IF(VLOOKUP($A399,'Master List 2024'!$A$1:$O$301,4,FALSE)="","(no partner)",VLOOKUP($A399,'Master List 2024'!$A$1:$O$301,4,FALSE)),$B$3))</f>
        <v xml:space="preserve"> </v>
      </c>
      <c r="D399" s="17" t="str">
        <f>IF($A399="none",$B$2,IF($A399&lt;&gt;"",VLOOKUP($A399,'Master List 2024'!$A$1:$O$301,5,FALSE),$B$3))</f>
        <v>Envisioning Sailing Dynamics: Harnessing Computational Fluid Dynamics (CFD) for Enhanced Sailing Performance</v>
      </c>
      <c r="E399" s="17" t="str">
        <f>IF($A399="none",$B$2,IF($A399&lt;&gt;"",VLOOKUP($A399,'Master List 2024'!$A$1:$O$301,6,FALSE),$B$3))</f>
        <v>Lakefield College School</v>
      </c>
      <c r="F399" s="146" t="s">
        <v>465</v>
      </c>
    </row>
    <row r="400" spans="1:6" ht="15.6" thickTop="1">
      <c r="A400" s="2"/>
      <c r="B400" s="3"/>
      <c r="C400" s="3"/>
      <c r="D400" s="3"/>
      <c r="E400" s="3"/>
    </row>
    <row r="401" spans="1:7" ht="17.45" hidden="1">
      <c r="A401" s="34" t="s">
        <v>548</v>
      </c>
      <c r="B401" s="34"/>
      <c r="C401" s="35"/>
      <c r="D401" s="35"/>
      <c r="E401" s="35"/>
    </row>
    <row r="402" spans="1:7" s="41" customFormat="1" hidden="1">
      <c r="A402" s="2" t="s">
        <v>483</v>
      </c>
      <c r="B402" s="2" t="s">
        <v>16</v>
      </c>
      <c r="C402" s="3"/>
      <c r="D402" s="3"/>
      <c r="E402" s="3"/>
      <c r="F402" s="1"/>
    </row>
    <row r="403" spans="1:7" hidden="1">
      <c r="A403" s="2"/>
      <c r="B403" s="2"/>
      <c r="C403" s="3"/>
      <c r="D403" s="3"/>
      <c r="E403" s="3"/>
    </row>
    <row r="404" spans="1:7" ht="15.6" hidden="1" thickBot="1">
      <c r="A404" s="47" t="s">
        <v>457</v>
      </c>
      <c r="B404" s="48" t="s">
        <v>2</v>
      </c>
      <c r="C404" s="48" t="s">
        <v>458</v>
      </c>
      <c r="D404" s="48" t="s">
        <v>459</v>
      </c>
      <c r="E404" s="48" t="s">
        <v>460</v>
      </c>
    </row>
    <row r="405" spans="1:7" hidden="1">
      <c r="A405" s="16"/>
      <c r="B405" s="17" t="str">
        <f>IF($A405="none",$B$2,IF($A405&lt;&gt;"",VLOOKUP($A405,'Master List 2024'!$A$1:$O$301,3,FALSE),$B$3))</f>
        <v>TBA</v>
      </c>
      <c r="C405" s="23" t="str">
        <f>IF($A405="none",$B$2,IF($A405&lt;&gt;"",IF(VLOOKUP($A405,'Master List 2024'!$A$1:$O$301,4,FALSE)="","(no partner)",VLOOKUP($A405,'Master List 2024'!$A$1:$O$301,4,FALSE)),$B$3))</f>
        <v>TBA</v>
      </c>
      <c r="D405" s="17" t="str">
        <f>IF($A405="none",$B$2,IF($A405&lt;&gt;"",VLOOKUP($A405,'Master List 2024'!$A$1:$O$301,5,FALSE),$B$3))</f>
        <v>TBA</v>
      </c>
      <c r="E405" s="17" t="str">
        <f>IF($A405="none",$B$2,IF($A405&lt;&gt;"",VLOOKUP($A405,'Master List 2024'!$A$1:$O$301,6,FALSE),$B$3))</f>
        <v>TBA</v>
      </c>
      <c r="F405" s="115"/>
    </row>
    <row r="406" spans="1:7" hidden="1">
      <c r="A406" s="2"/>
      <c r="B406" s="3"/>
      <c r="C406" s="3"/>
      <c r="D406" s="3"/>
      <c r="E406" s="3"/>
      <c r="F406" s="45"/>
    </row>
    <row r="407" spans="1:7" ht="18" hidden="1">
      <c r="A407" s="92"/>
      <c r="B407" s="12"/>
      <c r="C407" s="111"/>
      <c r="D407" s="112"/>
      <c r="E407" s="112"/>
    </row>
    <row r="408" spans="1:7" ht="17.45" hidden="1">
      <c r="A408" s="34" t="s">
        <v>549</v>
      </c>
      <c r="B408" s="34"/>
      <c r="C408" s="35"/>
      <c r="D408" s="35"/>
      <c r="E408" s="35"/>
    </row>
    <row r="409" spans="1:7" hidden="1">
      <c r="A409" s="2" t="s">
        <v>483</v>
      </c>
      <c r="B409" s="2"/>
      <c r="C409" s="3"/>
      <c r="D409" s="3"/>
      <c r="E409" s="3"/>
    </row>
    <row r="410" spans="1:7" s="103" customFormat="1" hidden="1">
      <c r="A410" s="2"/>
      <c r="B410" s="2"/>
      <c r="C410" s="3"/>
      <c r="D410" s="3"/>
      <c r="E410" s="3"/>
      <c r="F410" s="1"/>
      <c r="G410" s="41"/>
    </row>
    <row r="411" spans="1:7" ht="15.6" hidden="1" thickBot="1">
      <c r="A411" s="47" t="s">
        <v>457</v>
      </c>
      <c r="B411" s="48" t="s">
        <v>2</v>
      </c>
      <c r="C411" s="48" t="s">
        <v>458</v>
      </c>
      <c r="D411" s="48" t="s">
        <v>459</v>
      </c>
      <c r="E411" s="48" t="s">
        <v>460</v>
      </c>
    </row>
    <row r="412" spans="1:7" ht="18" hidden="1">
      <c r="A412" s="92"/>
      <c r="B412" s="17" t="str">
        <f>IF($A412="none",$B$2,IF($A412&lt;&gt;"",VLOOKUP($A412,'Master List 2024'!$A$1:$O$301,3,FALSE),$B$3))</f>
        <v>TBA</v>
      </c>
      <c r="C412" s="23" t="str">
        <f>IF($A412="none",$B$2,IF($A412&lt;&gt;"",IF(VLOOKUP($A412,'Master List 2024'!$A$1:$O$301,4,FALSE)="","(no partner)",VLOOKUP($A412,'Master List 2024'!$A$1:$O$301,4,FALSE)),$B$3))</f>
        <v>TBA</v>
      </c>
      <c r="D412" s="17" t="str">
        <f>IF($A412="none",$B$2,IF($A412&lt;&gt;"",VLOOKUP($A412,'Master List 2024'!$A$1:$O$301,5,FALSE),$B$3))</f>
        <v>TBA</v>
      </c>
      <c r="E412" s="17" t="str">
        <f>IF($A412="none",$B$2,IF($A412&lt;&gt;"",VLOOKUP($A412,'Master List 2024'!$A$1:$O$301,6,FALSE),$B$3))</f>
        <v>TBA</v>
      </c>
      <c r="F412" s="41"/>
    </row>
    <row r="413" spans="1:7" s="41" customFormat="1" hidden="1">
      <c r="A413" s="4"/>
      <c r="B413" s="12"/>
      <c r="C413" s="111"/>
      <c r="D413" s="112"/>
      <c r="E413" s="112"/>
      <c r="F413" s="1"/>
    </row>
    <row r="414" spans="1:7" ht="17.45" hidden="1">
      <c r="A414" s="34" t="s">
        <v>550</v>
      </c>
      <c r="B414" s="34"/>
      <c r="C414" s="35"/>
      <c r="D414" s="35"/>
      <c r="E414" s="35"/>
    </row>
    <row r="415" spans="1:7" s="41" customFormat="1" hidden="1">
      <c r="A415" s="2" t="s">
        <v>483</v>
      </c>
      <c r="B415" s="2"/>
      <c r="C415" s="3"/>
      <c r="D415" s="3"/>
      <c r="E415" s="3"/>
      <c r="F415" s="1"/>
    </row>
    <row r="416" spans="1:7" hidden="1">
      <c r="A416" s="2"/>
      <c r="B416" s="2"/>
      <c r="C416" s="3"/>
      <c r="D416" s="3"/>
      <c r="E416" s="3"/>
    </row>
    <row r="417" spans="1:6" ht="15.6" hidden="1" thickBot="1">
      <c r="A417" s="47" t="s">
        <v>457</v>
      </c>
      <c r="B417" s="48" t="s">
        <v>2</v>
      </c>
      <c r="C417" s="48" t="s">
        <v>458</v>
      </c>
      <c r="D417" s="48" t="s">
        <v>459</v>
      </c>
      <c r="E417" s="48" t="s">
        <v>460</v>
      </c>
    </row>
    <row r="418" spans="1:6" hidden="1">
      <c r="A418" s="16"/>
      <c r="B418" s="17" t="str">
        <f>IF($A418="none",$B$2,IF($A418&lt;&gt;"",VLOOKUP($A418,'Master List 2024'!$A$1:$O$301,3,FALSE),$B$3))</f>
        <v>TBA</v>
      </c>
      <c r="C418" s="23" t="str">
        <f>IF($A418="none",$B$2,IF($A418&lt;&gt;"",IF(VLOOKUP($A418,'Master List 2024'!$A$1:$O$301,4,FALSE)="","(no partner)",VLOOKUP($A418,'Master List 2024'!$A$1:$O$301,4,FALSE)),$B$3))</f>
        <v>TBA</v>
      </c>
      <c r="D418" s="17" t="str">
        <f>IF($A418="none",$B$2,IF($A418&lt;&gt;"",VLOOKUP($A418,'Master List 2024'!$A$1:$O$301,5,FALSE),$B$3))</f>
        <v>TBA</v>
      </c>
      <c r="E418" s="17" t="str">
        <f>IF($A418="none",$B$2,IF($A418&lt;&gt;"",VLOOKUP($A418,'Master List 2024'!$A$1:$O$301,6,FALSE),$B$3))</f>
        <v>TBA</v>
      </c>
      <c r="F418" s="41"/>
    </row>
    <row r="419" spans="1:6" hidden="1">
      <c r="A419" s="4"/>
      <c r="B419" s="12"/>
      <c r="C419" s="111"/>
      <c r="D419" s="112"/>
      <c r="E419" s="112"/>
    </row>
    <row r="420" spans="1:6" ht="17.45" hidden="1">
      <c r="A420" s="34" t="s">
        <v>551</v>
      </c>
      <c r="B420" s="34"/>
      <c r="C420" s="35"/>
      <c r="D420" s="35"/>
      <c r="E420" s="35"/>
    </row>
    <row r="421" spans="1:6" hidden="1">
      <c r="A421" s="2" t="s">
        <v>483</v>
      </c>
      <c r="B421" s="2"/>
      <c r="C421" s="3"/>
      <c r="D421" s="3"/>
      <c r="E421" s="3"/>
    </row>
    <row r="422" spans="1:6" hidden="1">
      <c r="A422" s="2"/>
      <c r="B422" s="2"/>
      <c r="C422" s="3"/>
      <c r="D422" s="3"/>
      <c r="E422" s="3"/>
    </row>
    <row r="423" spans="1:6" ht="15.6" hidden="1" thickBot="1">
      <c r="A423" s="47" t="s">
        <v>457</v>
      </c>
      <c r="B423" s="48" t="s">
        <v>2</v>
      </c>
      <c r="C423" s="48" t="s">
        <v>458</v>
      </c>
      <c r="D423" s="48" t="s">
        <v>459</v>
      </c>
      <c r="E423" s="48" t="s">
        <v>460</v>
      </c>
    </row>
    <row r="424" spans="1:6" hidden="1">
      <c r="A424" s="16"/>
      <c r="B424" s="17" t="str">
        <f>IF($A424="none",$B$2,IF($A424&lt;&gt;"",VLOOKUP($A424,'Master List 2024'!$A$1:$O$301,3,FALSE),$B$3))</f>
        <v>TBA</v>
      </c>
      <c r="C424" s="23" t="str">
        <f>IF($A424="none",$B$2,IF($A424&lt;&gt;"",IF(VLOOKUP($A424,'Master List 2024'!$A$1:$O$301,4,FALSE)="","(no partner)",VLOOKUP($A424,'Master List 2024'!$A$1:$O$301,4,FALSE)),$B$3))</f>
        <v>TBA</v>
      </c>
      <c r="D424" s="17" t="str">
        <f>IF($A424="none",$B$2,IF($A424&lt;&gt;"",VLOOKUP($A424,'Master List 2024'!$A$1:$O$301,5,FALSE),$B$3))</f>
        <v>TBA</v>
      </c>
      <c r="E424" s="17" t="str">
        <f>IF($A424="none",$B$2,IF($A424&lt;&gt;"",VLOOKUP($A424,'Master List 2024'!$A$1:$O$301,6,FALSE),$B$3))</f>
        <v>TBA</v>
      </c>
      <c r="F424" s="41"/>
    </row>
    <row r="425" spans="1:6" hidden="1">
      <c r="A425" s="4"/>
      <c r="B425" s="12"/>
      <c r="C425" s="111"/>
      <c r="D425" s="112"/>
      <c r="E425" s="112"/>
    </row>
    <row r="426" spans="1:6" hidden="1">
      <c r="A426" s="2"/>
      <c r="B426" s="3"/>
      <c r="C426" s="3"/>
      <c r="D426" s="3"/>
      <c r="E426" s="3"/>
      <c r="F426" s="41"/>
    </row>
    <row r="427" spans="1:6" ht="17.45">
      <c r="A427" s="29" t="s">
        <v>552</v>
      </c>
      <c r="B427" s="29"/>
      <c r="C427" s="30"/>
      <c r="D427" s="30"/>
      <c r="E427" s="30"/>
    </row>
    <row r="428" spans="1:6">
      <c r="A428" s="2" t="s">
        <v>483</v>
      </c>
      <c r="B428" s="2" t="s">
        <v>553</v>
      </c>
      <c r="C428" s="3"/>
      <c r="D428" s="3"/>
      <c r="E428" s="3"/>
    </row>
    <row r="429" spans="1:6">
      <c r="A429" s="2"/>
      <c r="B429" s="2"/>
      <c r="C429" s="3"/>
      <c r="D429" s="3"/>
      <c r="E429" s="3"/>
      <c r="F429" s="41"/>
    </row>
    <row r="430" spans="1:6" ht="15.6" thickBot="1">
      <c r="A430" s="47" t="s">
        <v>457</v>
      </c>
      <c r="B430" s="48" t="s">
        <v>2</v>
      </c>
      <c r="C430" s="48" t="s">
        <v>458</v>
      </c>
      <c r="D430" s="48" t="s">
        <v>459</v>
      </c>
      <c r="E430" s="48" t="s">
        <v>460</v>
      </c>
    </row>
    <row r="431" spans="1:6" ht="15.6" hidden="1">
      <c r="A431" s="97" t="s">
        <v>554</v>
      </c>
      <c r="B431" s="2"/>
      <c r="C431" s="3"/>
      <c r="D431" s="104"/>
      <c r="E431" s="3"/>
    </row>
    <row r="432" spans="1:6" hidden="1">
      <c r="A432" s="18"/>
      <c r="B432" s="19" t="str">
        <f>IF($A432="none",$B$2,IF($A432&lt;&gt;"",VLOOKUP($A432,'Master List 2024'!$A$1:$O$301,3,FALSE),$B$3))</f>
        <v>TBA</v>
      </c>
      <c r="C432" s="23" t="str">
        <f>IF($A432="none",$B$2,IF($A432&lt;&gt;"",IF(VLOOKUP($A432,'Master List 2024'!$A$1:$O$301,4,FALSE)="","(no partner)",VLOOKUP($A432,'Master List 2024'!$A$1:$O$301,4,FALSE)),$B$3))</f>
        <v>TBA</v>
      </c>
      <c r="D432" s="19" t="str">
        <f>IF($A432="none",$B$2,IF($A432&lt;&gt;"",VLOOKUP($A432,'Master List 2024'!$A$1:$O$301,5,FALSE),$B$3))</f>
        <v>TBA</v>
      </c>
      <c r="E432" s="19" t="str">
        <f>IF($A432="none",$B$2,IF($A432&lt;&gt;"",VLOOKUP($A432,'Master List 2024'!$A$1:$O$301,6,FALSE),$B$3))</f>
        <v>TBA</v>
      </c>
      <c r="F432" s="41"/>
    </row>
    <row r="433" spans="1:6" hidden="1">
      <c r="A433" s="2"/>
      <c r="B433" s="2"/>
      <c r="C433" s="3"/>
      <c r="D433" s="3"/>
      <c r="E433" s="3"/>
    </row>
    <row r="434" spans="1:6" ht="15.6" hidden="1">
      <c r="A434" s="97" t="s">
        <v>555</v>
      </c>
      <c r="B434" s="2"/>
      <c r="C434" s="3"/>
      <c r="D434" s="3"/>
      <c r="E434" s="3"/>
    </row>
    <row r="435" spans="1:6" hidden="1">
      <c r="A435" s="18"/>
      <c r="B435" s="19" t="str">
        <f>IF($A435="none",$B$2,IF($A435&lt;&gt;"",VLOOKUP($A435,'Master List 2024'!$A$1:$O$301,3,FALSE),$B$3))</f>
        <v>TBA</v>
      </c>
      <c r="C435" s="23" t="str">
        <f>IF($A435="none",$B$2,IF($A435&lt;&gt;"",IF(VLOOKUP($A435,'Master List 2024'!$A$1:$O$301,4,FALSE)="","(no partner)",VLOOKUP($A435,'Master List 2024'!$A$1:$O$301,4,FALSE)),$B$3))</f>
        <v>TBA</v>
      </c>
      <c r="D435" s="19" t="str">
        <f>IF($A435="none",$B$2,IF($A435&lt;&gt;"",VLOOKUP($A435,'Master List 2024'!$A$1:$O$301,5,FALSE),$B$3))</f>
        <v>TBA</v>
      </c>
      <c r="E435" s="19" t="str">
        <f>IF($A435="none",$B$2,IF($A435&lt;&gt;"",VLOOKUP($A435,'Master List 2024'!$A$1:$O$301,6,FALSE),$B$3))</f>
        <v>TBA</v>
      </c>
      <c r="F435" s="41"/>
    </row>
    <row r="436" spans="1:6" hidden="1">
      <c r="A436" s="2"/>
      <c r="B436" s="2"/>
      <c r="C436" s="3"/>
      <c r="D436" s="3"/>
      <c r="E436" s="3"/>
    </row>
    <row r="437" spans="1:6" ht="16.149999999999999" thickBot="1">
      <c r="A437" s="97" t="s">
        <v>556</v>
      </c>
      <c r="B437" s="2"/>
      <c r="C437" s="3"/>
      <c r="D437" s="104"/>
      <c r="E437" s="3"/>
    </row>
    <row r="438" spans="1:6" ht="16.149999999999999" thickTop="1" thickBot="1">
      <c r="A438" s="18">
        <v>3504</v>
      </c>
      <c r="B438" s="19" t="str">
        <f>IF($A438="none",$B$2,IF($A438&lt;&gt;"",VLOOKUP($A438,'Master List 2024'!$A$1:$O$301,3,FALSE),$B$3))</f>
        <v>Kayley Carter Phillips</v>
      </c>
      <c r="C438" s="23" t="str">
        <f>IF($A438="none",$B$2,IF($A438&lt;&gt;"",IF(VLOOKUP($A438,'Master List 2024'!$A$1:$O$301,4,FALSE)="","(no partner)",VLOOKUP($A438,'Master List 2024'!$A$1:$O$301,4,FALSE)),$B$3))</f>
        <v xml:space="preserve"> </v>
      </c>
      <c r="D438" s="19" t="str">
        <f>IF($A438="none",$B$2,IF($A438&lt;&gt;"",VLOOKUP($A438,'Master List 2024'!$A$1:$O$301,5,FALSE),$B$3))</f>
        <v>Addition of Triz-EDTA to topical antibiotics</v>
      </c>
      <c r="E438" s="19" t="str">
        <f>IF($A438="none",$B$2,IF($A438&lt;&gt;"",VLOOKUP($A438,'Master List 2024'!$A$1:$O$301,6,FALSE),$B$3))</f>
        <v>St. Elizabeth School</v>
      </c>
      <c r="F438" s="146" t="s">
        <v>465</v>
      </c>
    </row>
    <row r="439" spans="1:6" ht="15.6" thickTop="1">
      <c r="A439" s="2"/>
      <c r="B439" s="2"/>
      <c r="C439" s="3"/>
      <c r="D439" s="3"/>
      <c r="E439" s="3"/>
    </row>
    <row r="440" spans="1:6" ht="16.149999999999999" thickBot="1">
      <c r="A440" s="97" t="s">
        <v>557</v>
      </c>
      <c r="B440" s="2"/>
      <c r="C440" s="3"/>
      <c r="D440" s="3"/>
      <c r="E440" s="3"/>
    </row>
    <row r="441" spans="1:6" ht="16.149999999999999" thickTop="1" thickBot="1">
      <c r="A441" s="18">
        <v>5701</v>
      </c>
      <c r="B441" s="19" t="str">
        <f>IF($A441="none",$B$2,IF($A441&lt;&gt;"",VLOOKUP($A441,'Master List 2024'!$A$1:$O$301,3,FALSE),$B$3))</f>
        <v>Hansen Chen</v>
      </c>
      <c r="C441" s="23" t="str">
        <f>IF($A441="none",$B$2,IF($A441&lt;&gt;"",IF(VLOOKUP($A441,'Master List 2024'!$A$1:$O$301,4,FALSE)="","(no partner)",VLOOKUP($A441,'Master List 2024'!$A$1:$O$301,4,FALSE)),$B$3))</f>
        <v xml:space="preserve"> </v>
      </c>
      <c r="D441" s="19" t="str">
        <f>IF($A441="none",$B$2,IF($A441&lt;&gt;"",VLOOKUP($A441,'Master List 2024'!$A$1:$O$301,5,FALSE),$B$3))</f>
        <v>Envisioning Sailing Dynamics: Harnessing Computational Fluid Dynamics (CFD) for Enhanced Sailing Performance</v>
      </c>
      <c r="E441" s="19" t="str">
        <f>IF($A441="none",$B$2,IF($A441&lt;&gt;"",VLOOKUP($A441,'Master List 2024'!$A$1:$O$301,6,FALSE),$B$3))</f>
        <v>Lakefield College School</v>
      </c>
      <c r="F441" s="146" t="s">
        <v>465</v>
      </c>
    </row>
    <row r="442" spans="1:6" ht="15.6" thickTop="1">
      <c r="A442" s="2"/>
      <c r="B442" s="2"/>
      <c r="C442" s="3"/>
      <c r="D442" s="3"/>
      <c r="E442" s="3"/>
    </row>
    <row r="443" spans="1:6" ht="16.149999999999999" thickBot="1">
      <c r="A443" s="97" t="s">
        <v>558</v>
      </c>
      <c r="B443" s="96"/>
      <c r="C443" s="3"/>
      <c r="D443" s="3"/>
      <c r="E443" s="3"/>
    </row>
    <row r="444" spans="1:6" ht="16.149999999999999" thickTop="1" thickBot="1">
      <c r="A444" s="18">
        <v>4510</v>
      </c>
      <c r="B444" s="19" t="str">
        <f>IF($A444="none",$B$2,IF($A444&lt;&gt;"",VLOOKUP($A444,'Master List 2024'!$A$1:$O$301,3,FALSE),$B$3))</f>
        <v>Eleanor Sehn</v>
      </c>
      <c r="C444" s="23" t="str">
        <f>IF($A444="none",$B$2,IF($A444&lt;&gt;"",IF(VLOOKUP($A444,'Master List 2024'!$A$1:$O$301,4,FALSE)="","(no partner)",VLOOKUP($A444,'Master List 2024'!$A$1:$O$301,4,FALSE)),$B$3))</f>
        <v xml:space="preserve"> </v>
      </c>
      <c r="D444" s="19" t="str">
        <f>IF($A444="none",$B$2,IF($A444&lt;&gt;"",VLOOKUP($A444,'Master List 2024'!$A$1:$O$301,5,FALSE),$B$3))</f>
        <v>Right on the Nose:  Using a Super-Absorbent Polymer to Improve Treatment of Chronic Sinusitis</v>
      </c>
      <c r="E444" s="19" t="str">
        <f>IF($A444="none",$B$2,IF($A444&lt;&gt;"",VLOOKUP($A444,'Master List 2024'!$A$1:$O$301,6,FALSE),$B$3))</f>
        <v>St. Peter Secondary School</v>
      </c>
      <c r="F444" s="146" t="s">
        <v>465</v>
      </c>
    </row>
    <row r="445" spans="1:6" ht="15.6" thickTop="1"/>
    <row r="446" spans="1:6" ht="17.45">
      <c r="A446" s="149" t="s">
        <v>559</v>
      </c>
      <c r="B446" s="149"/>
      <c r="C446" s="149"/>
      <c r="D446" s="149"/>
      <c r="E446" s="149"/>
    </row>
  </sheetData>
  <mergeCells count="7">
    <mergeCell ref="A1:E1"/>
    <mergeCell ref="A446:E446"/>
    <mergeCell ref="A340:E340"/>
    <mergeCell ref="C32:D32"/>
    <mergeCell ref="B246:E246"/>
    <mergeCell ref="B257:E257"/>
    <mergeCell ref="A346:E346"/>
  </mergeCells>
  <phoneticPr fontId="6" type="noConversion"/>
  <conditionalFormatting sqref="F1:F1048576">
    <cfRule type="cellIs" dxfId="1" priority="1" operator="equal">
      <formula>"YES"</formula>
    </cfRule>
    <cfRule type="cellIs" dxfId="0" priority="2" operator="equal">
      <formula>"NO"</formula>
    </cfRule>
  </conditionalFormatting>
  <pageMargins left="0.71" right="0.71" top="0.75" bottom="0.75" header="0.31" footer="0.31"/>
  <pageSetup scale="63" fitToHeight="0" orientation="landscape" horizontalDpi="1200" verticalDpi="1200" r:id="rId1"/>
  <headerFooter>
    <oddHeader>&amp;L&amp;"Helvetica,Bold"&amp;12&amp;K000000Ceremony Script of the Peterborough Regional Science Fair 2016&amp;R&amp;12&amp;K000000page &amp;P of &amp;N</oddHeader>
    <oddFooter>&amp;L&amp;"Helvetica,Bold"&amp;10&amp;K000000TBA&amp;"Helvetica,Regular" = to be announced/yet to be determined;   &amp;"Helvetica,Bold"(no winner)&amp;"Helvetica,Regular" = no winner of that prize ('none' for project number)</oddFooter>
  </headerFooter>
  <rowBreaks count="7" manualBreakCount="7">
    <brk id="47" max="4" man="1"/>
    <brk id="145" max="4" man="1"/>
    <brk id="190" max="4" man="1"/>
    <brk id="244" max="4" man="1"/>
    <brk id="287" max="4" man="1"/>
    <brk id="315" max="4" man="1"/>
    <brk id="377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38"/>
  <sheetViews>
    <sheetView topLeftCell="A7" workbookViewId="0">
      <selection activeCell="D20" sqref="D20"/>
    </sheetView>
  </sheetViews>
  <sheetFormatPr defaultColWidth="11.5546875" defaultRowHeight="15"/>
  <cols>
    <col min="1" max="1" width="13.6640625" customWidth="1"/>
    <col min="2" max="2" width="44.5546875" customWidth="1"/>
    <col min="3" max="3" width="18.109375" bestFit="1" customWidth="1"/>
    <col min="4" max="4" width="16.5546875" bestFit="1" customWidth="1"/>
    <col min="5" max="5" width="39.109375" bestFit="1" customWidth="1"/>
    <col min="6" max="6" width="33.5546875" customWidth="1"/>
    <col min="7" max="7" width="5.33203125" customWidth="1"/>
    <col min="8" max="8" width="29" bestFit="1" customWidth="1"/>
  </cols>
  <sheetData>
    <row r="1" spans="1:14" ht="15.6">
      <c r="J1" s="90" t="s">
        <v>560</v>
      </c>
    </row>
    <row r="2" spans="1:14" s="53" customFormat="1" ht="45">
      <c r="C2" s="53" t="s">
        <v>561</v>
      </c>
      <c r="J2" t="s">
        <v>562</v>
      </c>
      <c r="K2"/>
      <c r="L2"/>
      <c r="M2"/>
      <c r="N2"/>
    </row>
    <row r="3" spans="1:14" s="53" customFormat="1" ht="45">
      <c r="C3" s="154" t="s">
        <v>563</v>
      </c>
      <c r="D3" s="154"/>
      <c r="E3" s="154"/>
      <c r="F3" s="154"/>
      <c r="J3" t="s">
        <v>564</v>
      </c>
      <c r="K3"/>
      <c r="L3"/>
      <c r="M3"/>
      <c r="N3"/>
    </row>
    <row r="4" spans="1:14" ht="28.15">
      <c r="C4" s="153" t="s">
        <v>565</v>
      </c>
      <c r="D4" s="153"/>
      <c r="E4" s="153"/>
      <c r="F4" s="153"/>
      <c r="J4" t="s">
        <v>566</v>
      </c>
    </row>
    <row r="5" spans="1:14">
      <c r="J5" t="s">
        <v>567</v>
      </c>
    </row>
    <row r="6" spans="1:14" ht="17.45">
      <c r="B6" s="87" t="s">
        <v>568</v>
      </c>
      <c r="C6" s="88" t="s">
        <v>569</v>
      </c>
      <c r="J6" t="s">
        <v>570</v>
      </c>
    </row>
    <row r="7" spans="1:14">
      <c r="J7" t="s">
        <v>571</v>
      </c>
    </row>
    <row r="8" spans="1:14">
      <c r="A8" s="89"/>
      <c r="B8" s="89"/>
      <c r="C8" s="89"/>
      <c r="D8" s="89"/>
      <c r="E8" s="89"/>
      <c r="F8" s="89"/>
      <c r="J8" t="s">
        <v>572</v>
      </c>
    </row>
    <row r="9" spans="1:14" ht="21">
      <c r="A9" s="68" t="s">
        <v>573</v>
      </c>
      <c r="B9" s="68"/>
      <c r="J9" t="s">
        <v>574</v>
      </c>
    </row>
    <row r="10" spans="1:14">
      <c r="J10" t="s">
        <v>575</v>
      </c>
    </row>
    <row r="11" spans="1:14" ht="18" thickBot="1">
      <c r="A11" s="69" t="s">
        <v>576</v>
      </c>
      <c r="B11" s="69"/>
      <c r="C11" s="69" t="s">
        <v>577</v>
      </c>
      <c r="D11" s="69" t="s">
        <v>578</v>
      </c>
      <c r="E11" s="69" t="s">
        <v>5</v>
      </c>
      <c r="F11" s="69" t="s">
        <v>459</v>
      </c>
      <c r="H11" s="51" t="s">
        <v>579</v>
      </c>
    </row>
    <row r="13" spans="1:14" ht="17.45">
      <c r="A13" s="54" t="s">
        <v>580</v>
      </c>
      <c r="B13" s="54"/>
      <c r="C13" s="55"/>
      <c r="D13" s="55"/>
      <c r="E13" s="55"/>
      <c r="F13" s="56"/>
      <c r="H13" s="52"/>
    </row>
    <row r="14" spans="1:14" ht="15.6">
      <c r="A14" s="76" t="s">
        <v>581</v>
      </c>
      <c r="B14" s="81"/>
      <c r="C14" s="60" t="e">
        <f>IF('Ceremony Script 2024'!A444="none",'Ceremony Script 2024'!B444,RIGHT('Ceremony Script 2024'!B444,LEN('Ceremony Script 2024'!B444)-FIND(",",'Ceremony Script 2024'!B444)-1)&amp;" "&amp;LEFT('Ceremony Script 2024'!B444,FIND(",",'Ceremony Script 2024'!B444)-1))</f>
        <v>#VALUE!</v>
      </c>
      <c r="D14" s="60" t="e">
        <f>IF(C14="(no eligible project)","",IF('Ceremony Script 2024'!C444="(no partner)",'Ceremony Script 2024'!C444,RIGHT('Ceremony Script 2024'!C444,LEN('Ceremony Script 2024'!C444)-FIND(",",'Ceremony Script 2024'!C444)-1)&amp;" "&amp;LEFT('Ceremony Script 2024'!C444,FIND(",",'Ceremony Script 2024'!C444)-1)))</f>
        <v>#VALUE!</v>
      </c>
      <c r="E14" s="60" t="e">
        <f>IF(C14="(no eligible project)","",'Ceremony Script 2024'!E444)</f>
        <v>#VALUE!</v>
      </c>
      <c r="F14" s="61" t="e">
        <f>IF(C14="(no eligible project)","",'Ceremony Script 2024'!D444)</f>
        <v>#VALUE!</v>
      </c>
      <c r="H14" s="52">
        <v>440</v>
      </c>
    </row>
    <row r="15" spans="1:14" ht="15.6">
      <c r="A15" s="77" t="s">
        <v>582</v>
      </c>
      <c r="B15" s="82"/>
      <c r="C15" s="50" t="e">
        <f>IF('Ceremony Script 2024'!A441="none",'Ceremony Script 2024'!B441,RIGHT('Ceremony Script 2024'!B441,LEN('Ceremony Script 2024'!B441)-FIND(",",'Ceremony Script 2024'!B441)-1)&amp;" "&amp;LEFT('Ceremony Script 2024'!B441,FIND(",",'Ceremony Script 2024'!B441)-1))</f>
        <v>#VALUE!</v>
      </c>
      <c r="D15" s="50" t="e">
        <f>IF(C15="(no eligible project)","",IF('Ceremony Script 2024'!C441="(no partner)",'Ceremony Script 2024'!C441,RIGHT('Ceremony Script 2024'!C441,LEN('Ceremony Script 2024'!C441)-FIND(",",'Ceremony Script 2024'!C441)-1)&amp;" "&amp;LEFT('Ceremony Script 2024'!C441,FIND(",",'Ceremony Script 2024'!C441)-1)))</f>
        <v>#VALUE!</v>
      </c>
      <c r="E15" s="50" t="e">
        <f>IF(C15="(no eligible project)","",'Ceremony Script 2024'!E441)</f>
        <v>#VALUE!</v>
      </c>
      <c r="F15" s="63" t="e">
        <f>IF(C15="(no eligible project)","",'Ceremony Script 2024'!D441)</f>
        <v>#VALUE!</v>
      </c>
      <c r="H15" s="52">
        <v>437</v>
      </c>
    </row>
    <row r="16" spans="1:14" ht="15.6">
      <c r="A16" s="78" t="s">
        <v>583</v>
      </c>
      <c r="B16" s="83"/>
      <c r="C16" s="65" t="e">
        <f>IF('Ceremony Script 2024'!A438="none",'Ceremony Script 2024'!B438,RIGHT('Ceremony Script 2024'!B438,LEN('Ceremony Script 2024'!B438)-FIND(",",'Ceremony Script 2024'!B438)-1)&amp;" "&amp;LEFT('Ceremony Script 2024'!B438,FIND(",",'Ceremony Script 2024'!B438)-1))</f>
        <v>#VALUE!</v>
      </c>
      <c r="D16" s="65" t="e">
        <f>IF(C16="(no eligible project)","",IF('Ceremony Script 2024'!C438="(no partner)",'Ceremony Script 2024'!C438,RIGHT('Ceremony Script 2024'!C438,LEN('Ceremony Script 2024'!C438)-FIND(",",'Ceremony Script 2024'!C438)-1)&amp;" "&amp;LEFT('Ceremony Script 2024'!C438,FIND(",",'Ceremony Script 2024'!C438)-1)))</f>
        <v>#VALUE!</v>
      </c>
      <c r="E16" s="65" t="e">
        <f>IF(C16="(no eligible project)","",'Ceremony Script 2024'!E438)</f>
        <v>#VALUE!</v>
      </c>
      <c r="F16" s="66" t="e">
        <f>IF(C16="(no eligible project)","",'Ceremony Script 2024'!D438)</f>
        <v>#VALUE!</v>
      </c>
      <c r="H16" s="52">
        <v>434</v>
      </c>
    </row>
    <row r="17" spans="1:8">
      <c r="A17" s="50"/>
      <c r="B17" s="50"/>
      <c r="C17" s="50"/>
      <c r="D17" s="50"/>
      <c r="E17" s="50"/>
      <c r="F17" s="49"/>
      <c r="H17" s="52"/>
    </row>
    <row r="18" spans="1:8" ht="17.45">
      <c r="A18" s="54" t="s">
        <v>584</v>
      </c>
      <c r="B18" s="54"/>
      <c r="C18" s="55"/>
      <c r="D18" s="55"/>
      <c r="E18" s="55"/>
      <c r="F18" s="56"/>
      <c r="H18" s="52"/>
    </row>
    <row r="19" spans="1:8" ht="15.6">
      <c r="A19" s="67" t="s">
        <v>585</v>
      </c>
      <c r="B19" s="60"/>
      <c r="C19" s="60" t="e">
        <f>IF('Ceremony Script 2024'!A399="none",'Ceremony Script 2024'!B399,RIGHT('Ceremony Script 2024'!B399,LEN('Ceremony Script 2024'!B399)-FIND(",",'Ceremony Script 2024'!B399)-1)&amp;" "&amp;LEFT('Ceremony Script 2024'!B399,FIND(",",'Ceremony Script 2024'!B399)-1))</f>
        <v>#VALUE!</v>
      </c>
      <c r="D19" s="60" t="e">
        <f>IF(C19="(no eligible project)","",IF('Ceremony Script 2024'!C399="(no partner)",'Ceremony Script 2024'!C399,RIGHT('Ceremony Script 2024'!C399,LEN('Ceremony Script 2024'!C399)-FIND(",",'Ceremony Script 2024'!C399)-1)&amp;" "&amp;LEFT('Ceremony Script 2024'!C399,FIND(",",'Ceremony Script 2024'!C399)-1)))</f>
        <v>#VALUE!</v>
      </c>
      <c r="E19" s="60" t="e">
        <f>IF(C19="(no eligible project)","",'Ceremony Script 2024'!E399)</f>
        <v>#VALUE!</v>
      </c>
      <c r="F19" s="61" t="e">
        <f>IF(C19="(no eligible project)","",'Ceremony Script 2024'!D399)</f>
        <v>#VALUE!</v>
      </c>
      <c r="H19" s="52">
        <v>392</v>
      </c>
    </row>
    <row r="20" spans="1:8" ht="15.6">
      <c r="A20" s="62" t="s">
        <v>586</v>
      </c>
      <c r="B20" s="50"/>
      <c r="C20" s="50" t="e">
        <f>IF('Ceremony Script 2024'!A393="none",'Ceremony Script 2024'!B393,RIGHT('Ceremony Script 2024'!B393,LEN('Ceremony Script 2024'!B393)-FIND(",",'Ceremony Script 2024'!B393)-1)&amp;" "&amp;LEFT('Ceremony Script 2024'!B393,FIND(",",'Ceremony Script 2024'!B393)-1))</f>
        <v>#VALUE!</v>
      </c>
      <c r="D20" s="50" t="e">
        <f>IF(C20="(no eligible project)","",IF('Ceremony Script 2024'!C393="(no partner)",'Ceremony Script 2024'!C393,RIGHT('Ceremony Script 2024'!C393,LEN('Ceremony Script 2024'!C393)-FIND(",",'Ceremony Script 2024'!C393)-1)&amp;" "&amp;LEFT('Ceremony Script 2024'!C393,FIND(",",'Ceremony Script 2024'!C393)-1)))</f>
        <v>#VALUE!</v>
      </c>
      <c r="E20" s="50" t="e">
        <f>IF(C20="(no eligible project)","",'Ceremony Script 2024'!E393)</f>
        <v>#VALUE!</v>
      </c>
      <c r="F20" s="63" t="e">
        <f>IF(C20="(no eligible project)","",'Ceremony Script 2024'!D393)</f>
        <v>#VALUE!</v>
      </c>
      <c r="H20" s="52">
        <v>385</v>
      </c>
    </row>
    <row r="21" spans="1:8" ht="33.950000000000003" customHeight="1">
      <c r="A21" s="156" t="s">
        <v>587</v>
      </c>
      <c r="B21" s="157"/>
      <c r="C21" s="50" t="e">
        <f>IF('Ceremony Script 2024'!#REF!="none",'Ceremony Script 2024'!#REF!,RIGHT('Ceremony Script 2024'!#REF!,LEN('Ceremony Script 2024'!#REF!)-FIND(",",'Ceremony Script 2024'!#REF!)-1)&amp;" "&amp;LEFT('Ceremony Script 2024'!#REF!,FIND(",",'Ceremony Script 2024'!#REF!)-1))</f>
        <v>#REF!</v>
      </c>
      <c r="D21" s="50" t="e">
        <f>IF(C21="(no eligible project)","",IF('Ceremony Script 2024'!#REF!="(no partner)",'Ceremony Script 2024'!#REF!,RIGHT('Ceremony Script 2024'!#REF!,LEN('Ceremony Script 2024'!#REF!)-FIND(",",'Ceremony Script 2024'!#REF!)-1)&amp;" "&amp;LEFT('Ceremony Script 2024'!#REF!,FIND(",",'Ceremony Script 2024'!#REF!)-1)))</f>
        <v>#REF!</v>
      </c>
      <c r="E21" s="50" t="e">
        <f>IF(C21="(no eligible project)","",'Ceremony Script 2024'!#REF!)</f>
        <v>#REF!</v>
      </c>
      <c r="F21" s="63" t="e">
        <f>IF(C21="(no eligible project)","",'Ceremony Script 2024'!#REF!)</f>
        <v>#REF!</v>
      </c>
      <c r="H21" s="52">
        <v>378</v>
      </c>
    </row>
    <row r="22" spans="1:8" ht="15.6">
      <c r="A22" s="62" t="s">
        <v>588</v>
      </c>
      <c r="B22" s="50"/>
      <c r="C22" s="50" t="e">
        <f>IF('Ceremony Script 2024'!A320="none",'Ceremony Script 2024'!B320,RIGHT('Ceremony Script 2024'!B320,LEN('Ceremony Script 2024'!B320)-FIND(",",'Ceremony Script 2024'!B320)-1)&amp;" "&amp;LEFT('Ceremony Script 2024'!B320,FIND(",",'Ceremony Script 2024'!B320)-1))</f>
        <v>#VALUE!</v>
      </c>
      <c r="D22" s="50" t="e">
        <f>IF(C22="(no eligible project)","",IF('Ceremony Script 2024'!C320="(no partner)",'Ceremony Script 2024'!C320,RIGHT('Ceremony Script 2024'!C320,LEN('Ceremony Script 2024'!C320)-FIND(",",'Ceremony Script 2024'!C320)-1)&amp;" "&amp;LEFT('Ceremony Script 2024'!C320,FIND(",",'Ceremony Script 2024'!C320)-1)))</f>
        <v>#VALUE!</v>
      </c>
      <c r="E22" s="50" t="e">
        <f>IF(C22="(no eligible project)","",'Ceremony Script 2024'!E320)</f>
        <v>#VALUE!</v>
      </c>
      <c r="F22" s="63" t="e">
        <f>IF(C22="(no eligible project)","",'Ceremony Script 2024'!D320)</f>
        <v>#VALUE!</v>
      </c>
      <c r="H22" s="52">
        <v>371</v>
      </c>
    </row>
    <row r="23" spans="1:8" ht="15.6">
      <c r="A23" s="62" t="s">
        <v>589</v>
      </c>
      <c r="B23" s="50"/>
      <c r="C23" s="50" t="e">
        <f>IF('Ceremony Script 2024'!A365="none",'Ceremony Script 2024'!B365,RIGHT('Ceremony Script 2024'!B365,LEN('Ceremony Script 2024'!B365)-FIND(",",'Ceremony Script 2024'!B365)-1)&amp;" "&amp;LEFT('Ceremony Script 2024'!B365,FIND(",",'Ceremony Script 2024'!B365)-1))</f>
        <v>#VALUE!</v>
      </c>
      <c r="D23" s="50" t="e">
        <f>IF(C23="(no eligible project)","",IF('Ceremony Script 2024'!C365="(no partner)",'Ceremony Script 2024'!C365,RIGHT('Ceremony Script 2024'!C365,LEN('Ceremony Script 2024'!C365)-FIND(",",'Ceremony Script 2024'!C365)-1)&amp;" "&amp;LEFT('Ceremony Script 2024'!C365,FIND(",",'Ceremony Script 2024'!C365)-1)))</f>
        <v>#VALUE!</v>
      </c>
      <c r="E23" s="50" t="e">
        <f>IF(C23="(no eligible project)","",'Ceremony Script 2024'!E365)</f>
        <v>#VALUE!</v>
      </c>
      <c r="F23" s="63" t="e">
        <f>IF(C23="(no eligible project)","",'Ceremony Script 2024'!D365)</f>
        <v>#VALUE!</v>
      </c>
      <c r="H23" s="52">
        <v>364</v>
      </c>
    </row>
    <row r="24" spans="1:8" ht="15.6">
      <c r="A24" s="79" t="s">
        <v>590</v>
      </c>
      <c r="B24" s="74"/>
      <c r="C24" s="74"/>
      <c r="D24" s="74"/>
      <c r="E24" s="74"/>
      <c r="F24" s="75"/>
      <c r="H24" s="52"/>
    </row>
    <row r="25" spans="1:8">
      <c r="A25" s="62" t="s">
        <v>591</v>
      </c>
      <c r="B25" s="50"/>
      <c r="C25" s="50" t="e">
        <f>IF('Ceremony Script 2024'!#REF!="none",'Ceremony Script 2024'!#REF!,RIGHT('Ceremony Script 2024'!#REF!,LEN('Ceremony Script 2024'!#REF!)-FIND(",",'Ceremony Script 2024'!#REF!)-1)&amp;" "&amp;LEFT('Ceremony Script 2024'!#REF!,FIND(",",'Ceremony Script 2024'!#REF!)-1))</f>
        <v>#REF!</v>
      </c>
      <c r="D25" s="50" t="e">
        <f>IF(C25="(no eligible project)","",IF('Ceremony Script 2024'!#REF!="(no partner)",'Ceremony Script 2024'!#REF!,RIGHT('Ceremony Script 2024'!#REF!,LEN('Ceremony Script 2024'!#REF!)-FIND(",",'Ceremony Script 2024'!#REF!)-1)&amp;" "&amp;LEFT('Ceremony Script 2024'!#REF!,FIND(",",'Ceremony Script 2024'!#REF!)-1)))</f>
        <v>#REF!</v>
      </c>
      <c r="E25" s="50" t="e">
        <f>IF(C25="(no eligible project)","",'Ceremony Script 2024'!#REF!)</f>
        <v>#REF!</v>
      </c>
      <c r="F25" s="63" t="e">
        <f>IF(C25="(no eligible project)","",'Ceremony Script 2024'!#REF!)</f>
        <v>#REF!</v>
      </c>
      <c r="H25" s="52">
        <v>357</v>
      </c>
    </row>
    <row r="26" spans="1:8">
      <c r="A26" s="62" t="s">
        <v>592</v>
      </c>
      <c r="B26" s="50"/>
      <c r="C26" s="50" t="e">
        <f>IF('Ceremony Script 2024'!#REF!="none",'Ceremony Script 2024'!#REF!,RIGHT('Ceremony Script 2024'!#REF!,LEN('Ceremony Script 2024'!#REF!)-FIND(",",'Ceremony Script 2024'!#REF!)-1)&amp;" "&amp;LEFT('Ceremony Script 2024'!#REF!,FIND(",",'Ceremony Script 2024'!#REF!)-1))</f>
        <v>#REF!</v>
      </c>
      <c r="D26" s="50" t="e">
        <f>IF(C26="(no eligible project)","",IF('Ceremony Script 2024'!#REF!="(no partner)",'Ceremony Script 2024'!#REF!,RIGHT('Ceremony Script 2024'!#REF!,LEN('Ceremony Script 2024'!#REF!)-FIND(",",'Ceremony Script 2024'!#REF!)-1)&amp;" "&amp;LEFT('Ceremony Script 2024'!#REF!,FIND(",",'Ceremony Script 2024'!#REF!)-1)))</f>
        <v>#REF!</v>
      </c>
      <c r="E26" s="50" t="e">
        <f>IF(C26="(no eligible project)","",'Ceremony Script 2024'!#REF!)</f>
        <v>#REF!</v>
      </c>
      <c r="F26" s="63" t="e">
        <f>IF(C26="(no eligible project)","",'Ceremony Script 2024'!#REF!)</f>
        <v>#REF!</v>
      </c>
      <c r="H26" s="52">
        <v>356</v>
      </c>
    </row>
    <row r="27" spans="1:8" ht="15.6">
      <c r="A27" s="79" t="s">
        <v>593</v>
      </c>
      <c r="B27" s="74"/>
      <c r="C27" s="74"/>
      <c r="D27" s="74"/>
      <c r="E27" s="74"/>
      <c r="F27" s="75"/>
      <c r="H27" s="52"/>
    </row>
    <row r="28" spans="1:8">
      <c r="A28" s="62" t="s">
        <v>594</v>
      </c>
      <c r="B28" s="50"/>
      <c r="C28" s="50" t="e">
        <f>IF('Ceremony Script 2024'!A110="none",'Ceremony Script 2024'!B110,RIGHT('Ceremony Script 2024'!B110,LEN('Ceremony Script 2024'!B110)-FIND(",",'Ceremony Script 2024'!B110)-1)&amp;" "&amp;LEFT('Ceremony Script 2024'!B110,FIND(",",'Ceremony Script 2024'!B110)-1))</f>
        <v>#VALUE!</v>
      </c>
      <c r="D28" s="50" t="e">
        <f>IF(C28="(no eligible project)","",IF('Ceremony Script 2024'!C110="(no partner)",'Ceremony Script 2024'!C110,RIGHT('Ceremony Script 2024'!C110,LEN('Ceremony Script 2024'!C110)-FIND(",",'Ceremony Script 2024'!C110)-1)&amp;" "&amp;LEFT('Ceremony Script 2024'!C110,FIND(",",'Ceremony Script 2024'!C110)-1)))</f>
        <v>#VALUE!</v>
      </c>
      <c r="E28" s="50" t="e">
        <f>IF(C28="(no eligible project)","",'Ceremony Script 2024'!E110)</f>
        <v>#VALUE!</v>
      </c>
      <c r="F28" s="63" t="e">
        <f>IF(C28="(no eligible project)","",'Ceremony Script 2024'!D110)</f>
        <v>#VALUE!</v>
      </c>
      <c r="H28" s="52">
        <v>349</v>
      </c>
    </row>
    <row r="29" spans="1:8">
      <c r="A29" s="62" t="s">
        <v>595</v>
      </c>
      <c r="B29" s="50"/>
      <c r="C29" s="50" t="e">
        <f>IF('Ceremony Script 2024'!A107="none",'Ceremony Script 2024'!B107,RIGHT('Ceremony Script 2024'!B107,LEN('Ceremony Script 2024'!B107)-FIND(",",'Ceremony Script 2024'!B107)-1)&amp;" "&amp;LEFT('Ceremony Script 2024'!B107,FIND(",",'Ceremony Script 2024'!B107)-1))</f>
        <v>#VALUE!</v>
      </c>
      <c r="D29" s="50" t="e">
        <f>IF(C29="(no eligible project)","",IF('Ceremony Script 2024'!C107="(no partner)",'Ceremony Script 2024'!C107,RIGHT('Ceremony Script 2024'!C107,LEN('Ceremony Script 2024'!C107)-FIND(",",'Ceremony Script 2024'!C107)-1)&amp;" "&amp;LEFT('Ceremony Script 2024'!C107,FIND(",",'Ceremony Script 2024'!C107)-1)))</f>
        <v>#VALUE!</v>
      </c>
      <c r="E29" s="50" t="e">
        <f>IF(C29="(no eligible project)","",'Ceremony Script 2024'!E107)</f>
        <v>#VALUE!</v>
      </c>
      <c r="F29" s="63" t="e">
        <f>IF(C29="(no eligible project)","",'Ceremony Script 2024'!D107)</f>
        <v>#VALUE!</v>
      </c>
      <c r="H29" s="52">
        <v>346</v>
      </c>
    </row>
    <row r="30" spans="1:8" ht="15.6">
      <c r="A30" s="62" t="s">
        <v>596</v>
      </c>
      <c r="B30" s="50"/>
      <c r="C30" s="50" t="e">
        <f>IF('Ceremony Script 2024'!A100="none",'Ceremony Script 2024'!B100,RIGHT('Ceremony Script 2024'!B100,LEN('Ceremony Script 2024'!B100)-FIND(",",'Ceremony Script 2024'!B100)-1)&amp;" "&amp;LEFT('Ceremony Script 2024'!B100,FIND(",",'Ceremony Script 2024'!B100)-1))</f>
        <v>#VALUE!</v>
      </c>
      <c r="D30" s="50" t="e">
        <f>IF(C30="(no eligible project)","",IF('Ceremony Script 2024'!C100="(no partner)",'Ceremony Script 2024'!C100,RIGHT('Ceremony Script 2024'!C100,LEN('Ceremony Script 2024'!C100)-FIND(",",'Ceremony Script 2024'!C100)-1)&amp;" "&amp;LEFT('Ceremony Script 2024'!C100,FIND(",",'Ceremony Script 2024'!C100)-1)))</f>
        <v>#VALUE!</v>
      </c>
      <c r="E30" s="50" t="e">
        <f>IF(C30="(no eligible project)","",'Ceremony Script 2024'!E100)</f>
        <v>#VALUE!</v>
      </c>
      <c r="F30" s="63" t="e">
        <f>IF(C30="(no eligible project)","",'Ceremony Script 2024'!D100)</f>
        <v>#VALUE!</v>
      </c>
      <c r="H30" s="52">
        <v>338</v>
      </c>
    </row>
    <row r="31" spans="1:8" ht="15.6">
      <c r="A31" s="80" t="s">
        <v>597</v>
      </c>
      <c r="B31" s="84"/>
      <c r="C31" s="74"/>
      <c r="D31" s="74"/>
      <c r="E31" s="74"/>
      <c r="F31" s="75"/>
      <c r="H31" s="52"/>
    </row>
    <row r="32" spans="1:8">
      <c r="A32" s="62" t="s">
        <v>598</v>
      </c>
      <c r="B32" s="50"/>
      <c r="C32" s="50" t="e">
        <f>IF('Ceremony Script 2024'!#REF!="none",'Ceremony Script 2024'!#REF!,RIGHT('Ceremony Script 2024'!#REF!,LEN('Ceremony Script 2024'!#REF!)-FIND(",",'Ceremony Script 2024'!#REF!)-1)&amp;" "&amp;LEFT('Ceremony Script 2024'!#REF!,FIND(",",'Ceremony Script 2024'!#REF!)-1))</f>
        <v>#REF!</v>
      </c>
      <c r="D32" s="50" t="e">
        <f>IF(C32="(no eligible project)","",IF('Ceremony Script 2024'!#REF!="(no partner)",'Ceremony Script 2024'!#REF!,RIGHT('Ceremony Script 2024'!#REF!,LEN('Ceremony Script 2024'!#REF!)-FIND(",",'Ceremony Script 2024'!#REF!)-1)&amp;" "&amp;LEFT('Ceremony Script 2024'!#REF!,FIND(",",'Ceremony Script 2024'!#REF!)-1)))</f>
        <v>#REF!</v>
      </c>
      <c r="E32" s="50" t="e">
        <f>IF(C32="(no eligible project)","",'Ceremony Script 2024'!#REF!)</f>
        <v>#REF!</v>
      </c>
      <c r="F32" s="63" t="e">
        <f>IF(C32="(no eligible project)","",'Ceremony Script 2024'!#REF!)</f>
        <v>#REF!</v>
      </c>
      <c r="H32" s="52">
        <v>331</v>
      </c>
    </row>
    <row r="33" spans="1:8">
      <c r="A33" s="62" t="s">
        <v>599</v>
      </c>
      <c r="B33" s="50"/>
      <c r="C33" s="50" t="e">
        <f>IF('Ceremony Script 2024'!#REF!="none",'Ceremony Script 2024'!#REF!,RIGHT('Ceremony Script 2024'!#REF!,LEN('Ceremony Script 2024'!#REF!)-FIND(",",'Ceremony Script 2024'!#REF!)-1)&amp;" "&amp;LEFT('Ceremony Script 2024'!#REF!,FIND(",",'Ceremony Script 2024'!#REF!)-1))</f>
        <v>#REF!</v>
      </c>
      <c r="D33" s="50" t="e">
        <f>IF(C33="(no eligible project)","",IF('Ceremony Script 2024'!#REF!="(no partner)",'Ceremony Script 2024'!#REF!,RIGHT('Ceremony Script 2024'!#REF!,LEN('Ceremony Script 2024'!#REF!)-FIND(",",'Ceremony Script 2024'!#REF!)-1)&amp;" "&amp;LEFT('Ceremony Script 2024'!#REF!,FIND(",",'Ceremony Script 2024'!#REF!)-1)))</f>
        <v>#REF!</v>
      </c>
      <c r="E33" s="50" t="e">
        <f>IF(C33="(no eligible project)","",'Ceremony Script 2024'!#REF!)</f>
        <v>#REF!</v>
      </c>
      <c r="F33" s="63" t="e">
        <f>IF(C33="(no eligible project)","",'Ceremony Script 2024'!#REF!)</f>
        <v>#REF!</v>
      </c>
      <c r="H33" s="52">
        <v>328</v>
      </c>
    </row>
    <row r="34" spans="1:8" ht="15.6">
      <c r="A34" s="80" t="s">
        <v>600</v>
      </c>
      <c r="B34" s="84"/>
      <c r="C34" s="74"/>
      <c r="D34" s="74"/>
      <c r="E34" s="74"/>
      <c r="F34" s="75"/>
      <c r="H34" s="52"/>
    </row>
    <row r="35" spans="1:8">
      <c r="A35" s="62" t="s">
        <v>601</v>
      </c>
      <c r="B35" s="50"/>
      <c r="C35" s="50" t="e">
        <f>IF('Ceremony Script 2024'!#REF!="none",'Ceremony Script 2024'!#REF!,RIGHT('Ceremony Script 2024'!#REF!,LEN('Ceremony Script 2024'!#REF!)-FIND(",",'Ceremony Script 2024'!#REF!)-1)&amp;" "&amp;LEFT('Ceremony Script 2024'!#REF!,FIND(",",'Ceremony Script 2024'!#REF!)-1))</f>
        <v>#REF!</v>
      </c>
      <c r="D35" s="50" t="e">
        <f>IF(C35="(no eligible project)","",IF('Ceremony Script 2024'!#REF!="(no partner)",'Ceremony Script 2024'!#REF!,RIGHT('Ceremony Script 2024'!#REF!,LEN('Ceremony Script 2024'!#REF!)-FIND(",",'Ceremony Script 2024'!#REF!)-1)&amp;" "&amp;LEFT('Ceremony Script 2024'!#REF!,FIND(",",'Ceremony Script 2024'!#REF!)-1)))</f>
        <v>#REF!</v>
      </c>
      <c r="E35" s="50" t="e">
        <f>IF(C35="(no eligible project)","",'Ceremony Script 2024'!#REF!)</f>
        <v>#REF!</v>
      </c>
      <c r="F35" s="63" t="e">
        <f>IF(C35="(no eligible project)","",'Ceremony Script 2024'!#REF!)</f>
        <v>#REF!</v>
      </c>
      <c r="H35" s="52">
        <v>320</v>
      </c>
    </row>
    <row r="36" spans="1:8">
      <c r="A36" s="62" t="s">
        <v>602</v>
      </c>
      <c r="B36" s="50"/>
      <c r="C36" s="50" t="e">
        <f>IF('Ceremony Script 2024'!A86="none",'Ceremony Script 2024'!B86,RIGHT('Ceremony Script 2024'!B86,LEN('Ceremony Script 2024'!B86)-FIND(",",'Ceremony Script 2024'!B86)-1)&amp;" "&amp;LEFT('Ceremony Script 2024'!B86,FIND(",",'Ceremony Script 2024'!B86)-1))</f>
        <v>#VALUE!</v>
      </c>
      <c r="D36" s="50" t="e">
        <f>IF(C36="(no eligible project)","",IF('Ceremony Script 2024'!C86="(no partner)",'Ceremony Script 2024'!C86,RIGHT('Ceremony Script 2024'!C86,LEN('Ceremony Script 2024'!C86)-FIND(",",'Ceremony Script 2024'!C86)-1)&amp;" "&amp;LEFT('Ceremony Script 2024'!C86,FIND(",",'Ceremony Script 2024'!C86)-1)))</f>
        <v>#VALUE!</v>
      </c>
      <c r="E36" s="50" t="e">
        <f>IF(C36="(no eligible project)","",'Ceremony Script 2024'!E86)</f>
        <v>#VALUE!</v>
      </c>
      <c r="F36" s="63" t="e">
        <f>IF(C36="(no eligible project)","",'Ceremony Script 2024'!D86)</f>
        <v>#VALUE!</v>
      </c>
      <c r="H36" s="52">
        <v>317</v>
      </c>
    </row>
    <row r="37" spans="1:8" ht="15.6">
      <c r="A37" s="80" t="s">
        <v>603</v>
      </c>
      <c r="B37" s="84"/>
      <c r="C37" s="74"/>
      <c r="D37" s="74"/>
      <c r="E37" s="74"/>
      <c r="F37" s="75"/>
      <c r="H37" s="52"/>
    </row>
    <row r="38" spans="1:8">
      <c r="A38" s="62" t="s">
        <v>604</v>
      </c>
      <c r="B38" s="50"/>
      <c r="C38" s="50" t="e">
        <f>IF('Ceremony Script 2024'!#REF!="none",'Ceremony Script 2024'!#REF!,RIGHT('Ceremony Script 2024'!#REF!,LEN('Ceremony Script 2024'!#REF!)-FIND(",",'Ceremony Script 2024'!#REF!)-1)&amp;" "&amp;LEFT('Ceremony Script 2024'!#REF!,FIND(",",'Ceremony Script 2024'!#REF!)-1))</f>
        <v>#REF!</v>
      </c>
      <c r="D38" s="50" t="e">
        <f>IF(C38="(no eligible project)","",IF('Ceremony Script 2024'!#REF!="(no partner)",'Ceremony Script 2024'!#REF!,RIGHT('Ceremony Script 2024'!#REF!,LEN('Ceremony Script 2024'!#REF!)-FIND(",",'Ceremony Script 2024'!#REF!)-1)&amp;" "&amp;LEFT('Ceremony Script 2024'!#REF!,FIND(",",'Ceremony Script 2024'!#REF!)-1)))</f>
        <v>#REF!</v>
      </c>
      <c r="E38" s="50" t="e">
        <f>IF(C38="(no eligible project)","",'Ceremony Script 2024'!#REF!)</f>
        <v>#REF!</v>
      </c>
      <c r="F38" s="63" t="e">
        <f>IF(C38="(no eligible project)","",'Ceremony Script 2024'!#REF!)</f>
        <v>#REF!</v>
      </c>
      <c r="H38" s="52">
        <v>309</v>
      </c>
    </row>
    <row r="39" spans="1:8">
      <c r="A39" s="62" t="s">
        <v>605</v>
      </c>
      <c r="B39" s="50"/>
      <c r="C39" s="50" t="e">
        <f>IF('Ceremony Script 2024'!#REF!="none",'Ceremony Script 2024'!#REF!,RIGHT('Ceremony Script 2024'!#REF!,LEN('Ceremony Script 2024'!#REF!)-FIND(",",'Ceremony Script 2024'!#REF!)-1)&amp;" "&amp;LEFT('Ceremony Script 2024'!#REF!,FIND(",",'Ceremony Script 2024'!#REF!)-1))</f>
        <v>#REF!</v>
      </c>
      <c r="D39" s="50" t="e">
        <f>IF(C39="(no eligible project)","",IF('Ceremony Script 2024'!#REF!="(no partner)",'Ceremony Script 2024'!#REF!,RIGHT('Ceremony Script 2024'!#REF!,LEN('Ceremony Script 2024'!#REF!)-FIND(",",'Ceremony Script 2024'!#REF!)-1)&amp;" "&amp;LEFT('Ceremony Script 2024'!#REF!,FIND(",",'Ceremony Script 2024'!#REF!)-1)))</f>
        <v>#REF!</v>
      </c>
      <c r="E39" s="50" t="e">
        <f>IF(C39="(no eligible project)","",'Ceremony Script 2024'!#REF!)</f>
        <v>#REF!</v>
      </c>
      <c r="F39" s="63" t="e">
        <f>IF(C39="(no eligible project)","",'Ceremony Script 2024'!#REF!)</f>
        <v>#REF!</v>
      </c>
      <c r="H39" s="52">
        <v>306</v>
      </c>
    </row>
    <row r="40" spans="1:8">
      <c r="A40" s="62" t="s">
        <v>606</v>
      </c>
      <c r="B40" s="50"/>
      <c r="C40" s="50" t="e">
        <f>IF('Ceremony Script 2024'!A79="none",'Ceremony Script 2024'!B79,RIGHT('Ceremony Script 2024'!B79,LEN('Ceremony Script 2024'!B79)-FIND(",",'Ceremony Script 2024'!B79)-1)&amp;" "&amp;LEFT('Ceremony Script 2024'!B79,FIND(",",'Ceremony Script 2024'!B79)-1))</f>
        <v>#VALUE!</v>
      </c>
      <c r="D40" s="50" t="e">
        <f>IF(C40="(no eligible project)","",IF('Ceremony Script 2024'!C79="(no partner)",'Ceremony Script 2024'!C79,RIGHT('Ceremony Script 2024'!C79,LEN('Ceremony Script 2024'!C79)-FIND(",",'Ceremony Script 2024'!C79)-1)&amp;" "&amp;LEFT('Ceremony Script 2024'!C79,FIND(",",'Ceremony Script 2024'!C79)-1)))</f>
        <v>#VALUE!</v>
      </c>
      <c r="E40" s="50" t="e">
        <f>IF(C40="(no eligible project)","",'Ceremony Script 2024'!E79)</f>
        <v>#VALUE!</v>
      </c>
      <c r="F40" s="63" t="e">
        <f>IF(C40="(no eligible project)","",'Ceremony Script 2024'!D79)</f>
        <v>#VALUE!</v>
      </c>
      <c r="H40" s="52">
        <v>303</v>
      </c>
    </row>
    <row r="41" spans="1:8">
      <c r="A41" s="64" t="s">
        <v>607</v>
      </c>
      <c r="B41" s="65"/>
      <c r="C41" s="65" t="e">
        <f>IF('Ceremony Script 2024'!A76="none",'Ceremony Script 2024'!B76,RIGHT('Ceremony Script 2024'!B76,LEN('Ceremony Script 2024'!B76)-FIND(",",'Ceremony Script 2024'!B76)-1)&amp;" "&amp;LEFT('Ceremony Script 2024'!B76,FIND(",",'Ceremony Script 2024'!B76)-1))</f>
        <v>#VALUE!</v>
      </c>
      <c r="D41" s="65" t="e">
        <f>IF(C41="(no eligible project)","",IF('Ceremony Script 2024'!C76="(no partner)",'Ceremony Script 2024'!C76,RIGHT('Ceremony Script 2024'!C76,LEN('Ceremony Script 2024'!C76)-FIND(",",'Ceremony Script 2024'!C76)-1)&amp;" "&amp;LEFT('Ceremony Script 2024'!C76,FIND(",",'Ceremony Script 2024'!C76)-1)))</f>
        <v>#VALUE!</v>
      </c>
      <c r="E41" s="65" t="e">
        <f>IF(C41="(no eligible project)","",'Ceremony Script 2024'!E76)</f>
        <v>#VALUE!</v>
      </c>
      <c r="F41" s="66" t="e">
        <f>IF(C41="(no eligible project)","",'Ceremony Script 2024'!D76)</f>
        <v>#VALUE!</v>
      </c>
      <c r="H41" s="52">
        <v>300</v>
      </c>
    </row>
    <row r="42" spans="1:8">
      <c r="A42" s="50"/>
      <c r="B42" s="50"/>
      <c r="C42" s="50"/>
      <c r="D42" s="50"/>
      <c r="E42" s="50"/>
      <c r="F42" s="49"/>
      <c r="H42" s="52"/>
    </row>
    <row r="43" spans="1:8" ht="17.45">
      <c r="A43" s="54" t="s">
        <v>608</v>
      </c>
      <c r="B43" s="54"/>
      <c r="C43" s="55"/>
      <c r="D43" s="55"/>
      <c r="E43" s="55"/>
      <c r="F43" s="56"/>
      <c r="H43" s="52"/>
    </row>
    <row r="45" spans="1:8" ht="15.6">
      <c r="A45" s="57" t="s">
        <v>609</v>
      </c>
      <c r="B45" s="57"/>
      <c r="C45" s="58"/>
      <c r="D45" s="58"/>
      <c r="E45" s="58"/>
      <c r="F45" s="59"/>
      <c r="H45" s="52"/>
    </row>
    <row r="46" spans="1:8" ht="15.6" hidden="1">
      <c r="A46" s="70" t="s">
        <v>610</v>
      </c>
      <c r="B46" s="85"/>
      <c r="C46" s="71"/>
      <c r="D46" s="71"/>
      <c r="E46" s="71"/>
      <c r="F46" s="72"/>
      <c r="H46" s="52"/>
    </row>
    <row r="47" spans="1:8" hidden="1">
      <c r="A47" s="62" t="s">
        <v>611</v>
      </c>
      <c r="B47" s="50"/>
      <c r="C47" s="50" t="e">
        <f>IF('Ceremony Script 2024'!#REF!="none",'Ceremony Script 2024'!#REF!,RIGHT('Ceremony Script 2024'!#REF!,LEN('Ceremony Script 2024'!#REF!)-FIND(",",'Ceremony Script 2024'!#REF!)-1)&amp;" "&amp;LEFT('Ceremony Script 2024'!#REF!,FIND(",",'Ceremony Script 2024'!#REF!)-1))</f>
        <v>#REF!</v>
      </c>
      <c r="D47" s="50" t="e">
        <f>IF(C47="(no eligible project)","",IF('Ceremony Script 2024'!#REF!="(no partner)",'Ceremony Script 2024'!#REF!,RIGHT('Ceremony Script 2024'!#REF!,LEN('Ceremony Script 2024'!#REF!)-FIND(",",'Ceremony Script 2024'!#REF!)-1)&amp;" "&amp;LEFT('Ceremony Script 2024'!#REF!,FIND(",",'Ceremony Script 2024'!#REF!)-1)))</f>
        <v>#REF!</v>
      </c>
      <c r="E47" s="50" t="e">
        <f>IF(C47="(no eligible project)","",'Ceremony Script 2024'!#REF!)</f>
        <v>#REF!</v>
      </c>
      <c r="F47" s="63" t="e">
        <f>IF(C47="(no eligible project)","",'Ceremony Script 2024'!#REF!)</f>
        <v>#REF!</v>
      </c>
      <c r="H47" s="52">
        <v>289</v>
      </c>
    </row>
    <row r="48" spans="1:8" hidden="1">
      <c r="A48" s="62" t="s">
        <v>612</v>
      </c>
      <c r="B48" s="50"/>
      <c r="C48" s="50" t="e">
        <f>IF('Ceremony Script 2024'!#REF!="none",'Ceremony Script 2024'!#REF!,RIGHT('Ceremony Script 2024'!#REF!,LEN('Ceremony Script 2024'!#REF!)-FIND(",",'Ceremony Script 2024'!#REF!)-1)&amp;" "&amp;LEFT('Ceremony Script 2024'!#REF!,FIND(",",'Ceremony Script 2024'!#REF!)-1))</f>
        <v>#REF!</v>
      </c>
      <c r="D48" s="50" t="e">
        <f>IF(C48="(no eligible project)","",IF('Ceremony Script 2024'!#REF!="(no partner)",'Ceremony Script 2024'!#REF!,RIGHT('Ceremony Script 2024'!#REF!,LEN('Ceremony Script 2024'!#REF!)-FIND(",",'Ceremony Script 2024'!#REF!)-1)&amp;" "&amp;LEFT('Ceremony Script 2024'!#REF!,FIND(",",'Ceremony Script 2024'!#REF!)-1)))</f>
        <v>#REF!</v>
      </c>
      <c r="E48" s="50" t="e">
        <f>IF(C48="(no eligible project)","",'Ceremony Script 2024'!#REF!)</f>
        <v>#REF!</v>
      </c>
      <c r="F48" s="63" t="e">
        <f>IF(C48="(no eligible project)","",'Ceremony Script 2024'!#REF!)</f>
        <v>#REF!</v>
      </c>
      <c r="H48" s="52">
        <v>286</v>
      </c>
    </row>
    <row r="49" spans="1:8" hidden="1">
      <c r="A49" s="62" t="s">
        <v>613</v>
      </c>
      <c r="B49" s="50"/>
      <c r="C49" s="50" t="e">
        <f>IF('Ceremony Script 2024'!#REF!="none",'Ceremony Script 2024'!#REF!,RIGHT('Ceremony Script 2024'!#REF!,LEN('Ceremony Script 2024'!#REF!)-FIND(",",'Ceremony Script 2024'!#REF!)-1)&amp;" "&amp;LEFT('Ceremony Script 2024'!#REF!,FIND(",",'Ceremony Script 2024'!#REF!)-1))</f>
        <v>#REF!</v>
      </c>
      <c r="D49" s="50" t="e">
        <f>IF(C49="(no eligible project)","",IF('Ceremony Script 2024'!#REF!="(no partner)",'Ceremony Script 2024'!#REF!,RIGHT('Ceremony Script 2024'!#REF!,LEN('Ceremony Script 2024'!#REF!)-FIND(",",'Ceremony Script 2024'!#REF!)-1)&amp;" "&amp;LEFT('Ceremony Script 2024'!#REF!,FIND(",",'Ceremony Script 2024'!#REF!)-1)))</f>
        <v>#REF!</v>
      </c>
      <c r="E49" s="50" t="e">
        <f>IF(C49="(no eligible project)","",'Ceremony Script 2024'!#REF!)</f>
        <v>#REF!</v>
      </c>
      <c r="F49" s="63" t="e">
        <f>IF(C49="(no eligible project)","",'Ceremony Script 2024'!#REF!)</f>
        <v>#REF!</v>
      </c>
      <c r="H49" s="52">
        <v>283</v>
      </c>
    </row>
    <row r="50" spans="1:8" hidden="1">
      <c r="A50" s="62" t="s">
        <v>614</v>
      </c>
      <c r="B50" s="50"/>
      <c r="C50" s="50" t="e">
        <f>IF('Ceremony Script 2024'!#REF!="none",'Ceremony Script 2024'!#REF!,RIGHT('Ceremony Script 2024'!#REF!,LEN('Ceremony Script 2024'!#REF!)-FIND(",",'Ceremony Script 2024'!#REF!)-1)&amp;" "&amp;LEFT('Ceremony Script 2024'!#REF!,FIND(",",'Ceremony Script 2024'!#REF!)-1))</f>
        <v>#REF!</v>
      </c>
      <c r="D50" s="50" t="e">
        <f>IF(C50="(no eligible project)","",IF('Ceremony Script 2024'!#REF!="(no partner)",'Ceremony Script 2024'!#REF!,RIGHT('Ceremony Script 2024'!#REF!,LEN('Ceremony Script 2024'!#REF!)-FIND(",",'Ceremony Script 2024'!#REF!)-1)&amp;" "&amp;LEFT('Ceremony Script 2024'!#REF!,FIND(",",'Ceremony Script 2024'!#REF!)-1)))</f>
        <v>#REF!</v>
      </c>
      <c r="E50" s="50" t="e">
        <f>IF(C50="(no eligible project)","",'Ceremony Script 2024'!#REF!)</f>
        <v>#REF!</v>
      </c>
      <c r="F50" s="63" t="e">
        <f>IF(C50="(no eligible project)","",'Ceremony Script 2024'!#REF!)</f>
        <v>#REF!</v>
      </c>
      <c r="H50" s="52">
        <v>280</v>
      </c>
    </row>
    <row r="51" spans="1:8" ht="15.6">
      <c r="A51" s="73" t="s">
        <v>615</v>
      </c>
      <c r="B51" s="86"/>
      <c r="C51" s="74"/>
      <c r="D51" s="74"/>
      <c r="E51" s="74"/>
      <c r="F51" s="75"/>
      <c r="H51" s="52"/>
    </row>
    <row r="52" spans="1:8">
      <c r="A52" s="62" t="s">
        <v>611</v>
      </c>
      <c r="B52" s="50"/>
      <c r="C52" s="50" t="e">
        <f>IF('Ceremony Script 2024'!A280="none",'Ceremony Script 2024'!B280,RIGHT('Ceremony Script 2024'!B280,LEN('Ceremony Script 2024'!B280)-FIND(",",'Ceremony Script 2024'!B280)-1)&amp;" "&amp;LEFT('Ceremony Script 2024'!B280,FIND(",",'Ceremony Script 2024'!B280)-1))</f>
        <v>#VALUE!</v>
      </c>
      <c r="D52" s="50" t="e">
        <f>IF(C52="(no eligible project)","",IF('Ceremony Script 2024'!C280="(no partner)",'Ceremony Script 2024'!C280,RIGHT('Ceremony Script 2024'!C280,LEN('Ceremony Script 2024'!C280)-FIND(",",'Ceremony Script 2024'!C280)-1)&amp;" "&amp;LEFT('Ceremony Script 2024'!C280,FIND(",",'Ceremony Script 2024'!C280)-1)))</f>
        <v>#VALUE!</v>
      </c>
      <c r="E52" s="50" t="e">
        <f>IF(C52="(no eligible project)","",'Ceremony Script 2024'!E280)</f>
        <v>#VALUE!</v>
      </c>
      <c r="F52" s="63" t="e">
        <f>IF(C52="(no eligible project)","",'Ceremony Script 2024'!D280)</f>
        <v>#VALUE!</v>
      </c>
      <c r="H52" s="52">
        <v>272</v>
      </c>
    </row>
    <row r="53" spans="1:8" hidden="1">
      <c r="A53" s="62" t="s">
        <v>612</v>
      </c>
      <c r="B53" s="50"/>
      <c r="C53" s="50" t="e">
        <f>IF('Ceremony Script 2024'!A277="none",'Ceremony Script 2024'!B277,RIGHT('Ceremony Script 2024'!B277,LEN('Ceremony Script 2024'!B277)-FIND(",",'Ceremony Script 2024'!B277)-1)&amp;" "&amp;LEFT('Ceremony Script 2024'!B277,FIND(",",'Ceremony Script 2024'!B277)-1))</f>
        <v>#VALUE!</v>
      </c>
      <c r="D53" s="50" t="e">
        <f>IF(C53="(no eligible project)","",IF('Ceremony Script 2024'!C277="(no partner)",'Ceremony Script 2024'!C277,RIGHT('Ceremony Script 2024'!C277,LEN('Ceremony Script 2024'!C277)-FIND(",",'Ceremony Script 2024'!C277)-1)&amp;" "&amp;LEFT('Ceremony Script 2024'!C277,FIND(",",'Ceremony Script 2024'!C277)-1)))</f>
        <v>#VALUE!</v>
      </c>
      <c r="E53" s="50" t="e">
        <f>IF(C53="(no eligible project)","",'Ceremony Script 2024'!E277)</f>
        <v>#VALUE!</v>
      </c>
      <c r="F53" s="63" t="e">
        <f>IF(C53="(no eligible project)","",'Ceremony Script 2024'!D277)</f>
        <v>#VALUE!</v>
      </c>
      <c r="H53" s="52">
        <v>269</v>
      </c>
    </row>
    <row r="54" spans="1:8" hidden="1">
      <c r="A54" s="62" t="s">
        <v>613</v>
      </c>
      <c r="B54" s="50"/>
      <c r="C54" s="50" t="e">
        <f>IF('Ceremony Script 2024'!#REF!="none",'Ceremony Script 2024'!#REF!,RIGHT('Ceremony Script 2024'!#REF!,LEN('Ceremony Script 2024'!#REF!)-FIND(",",'Ceremony Script 2024'!#REF!)-1)&amp;" "&amp;LEFT('Ceremony Script 2024'!#REF!,FIND(",",'Ceremony Script 2024'!#REF!)-1))</f>
        <v>#REF!</v>
      </c>
      <c r="D54" s="50" t="e">
        <f>IF(C54="(no eligible project)","",IF('Ceremony Script 2024'!#REF!="(no partner)",'Ceremony Script 2024'!#REF!,RIGHT('Ceremony Script 2024'!#REF!,LEN('Ceremony Script 2024'!#REF!)-FIND(",",'Ceremony Script 2024'!#REF!)-1)&amp;" "&amp;LEFT('Ceremony Script 2024'!#REF!,FIND(",",'Ceremony Script 2024'!#REF!)-1)))</f>
        <v>#REF!</v>
      </c>
      <c r="E54" s="50" t="e">
        <f>IF(C54="(no eligible project)","",'Ceremony Script 2024'!#REF!)</f>
        <v>#REF!</v>
      </c>
      <c r="F54" s="63" t="e">
        <f>IF(C54="(no eligible project)","",'Ceremony Script 2024'!#REF!)</f>
        <v>#REF!</v>
      </c>
      <c r="H54" s="52">
        <v>266</v>
      </c>
    </row>
    <row r="55" spans="1:8" hidden="1">
      <c r="A55" s="62" t="s">
        <v>614</v>
      </c>
      <c r="B55" s="50"/>
      <c r="C55" s="50" t="e">
        <f>IF('Ceremony Script 2024'!#REF!="none",'Ceremony Script 2024'!#REF!,RIGHT('Ceremony Script 2024'!#REF!,LEN('Ceremony Script 2024'!#REF!)-FIND(",",'Ceremony Script 2024'!#REF!)-1)&amp;" "&amp;LEFT('Ceremony Script 2024'!#REF!,FIND(",",'Ceremony Script 2024'!#REF!)-1))</f>
        <v>#REF!</v>
      </c>
      <c r="D55" s="50" t="e">
        <f>IF(C55="(no eligible project)","",IF('Ceremony Script 2024'!#REF!="(no partner)",'Ceremony Script 2024'!#REF!,RIGHT('Ceremony Script 2024'!#REF!,LEN('Ceremony Script 2024'!#REF!)-FIND(",",'Ceremony Script 2024'!#REF!)-1)&amp;" "&amp;LEFT('Ceremony Script 2024'!#REF!,FIND(",",'Ceremony Script 2024'!#REF!)-1)))</f>
        <v>#REF!</v>
      </c>
      <c r="E55" s="50" t="e">
        <f>IF(C55="(no eligible project)","",'Ceremony Script 2024'!#REF!)</f>
        <v>#REF!</v>
      </c>
      <c r="F55" s="63" t="e">
        <f>IF(C55="(no eligible project)","",'Ceremony Script 2024'!#REF!)</f>
        <v>#REF!</v>
      </c>
      <c r="H55" s="52">
        <v>263</v>
      </c>
    </row>
    <row r="56" spans="1:8" ht="15.6" hidden="1">
      <c r="A56" s="73" t="s">
        <v>616</v>
      </c>
      <c r="B56" s="86"/>
      <c r="C56" s="74"/>
      <c r="D56" s="74"/>
      <c r="E56" s="74"/>
      <c r="F56" s="75"/>
      <c r="H56" s="52"/>
    </row>
    <row r="57" spans="1:8" hidden="1">
      <c r="A57" s="62" t="s">
        <v>611</v>
      </c>
      <c r="B57" s="50"/>
      <c r="C57" s="50" t="e">
        <f>IF('Ceremony Script 2024'!A268="none",'Ceremony Script 2024'!B268,RIGHT('Ceremony Script 2024'!B268,LEN('Ceremony Script 2024'!B268)-FIND(",",'Ceremony Script 2024'!B268)-1)&amp;" "&amp;LEFT('Ceremony Script 2024'!B268,FIND(",",'Ceremony Script 2024'!B268)-1))</f>
        <v>#VALUE!</v>
      </c>
      <c r="D57" s="50" t="e">
        <f>IF(C57="(no eligible project)","",IF('Ceremony Script 2024'!C268="(no partner)",'Ceremony Script 2024'!C268,RIGHT('Ceremony Script 2024'!C268,LEN('Ceremony Script 2024'!C268)-FIND(",",'Ceremony Script 2024'!C268)-1)&amp;" "&amp;LEFT('Ceremony Script 2024'!C268,FIND(",",'Ceremony Script 2024'!C268)-1)))</f>
        <v>#VALUE!</v>
      </c>
      <c r="E57" s="50" t="e">
        <f>IF(C57="(no eligible project)","",'Ceremony Script 2024'!E268)</f>
        <v>#VALUE!</v>
      </c>
      <c r="F57" s="63" t="e">
        <f>IF(C57="(no eligible project)","",'Ceremony Script 2024'!D268)</f>
        <v>#VALUE!</v>
      </c>
      <c r="H57" s="52">
        <v>255</v>
      </c>
    </row>
    <row r="58" spans="1:8" hidden="1">
      <c r="A58" s="62" t="s">
        <v>612</v>
      </c>
      <c r="B58" s="50"/>
      <c r="C58" s="50" t="e">
        <f>IF('Ceremony Script 2024'!#REF!="none",'Ceremony Script 2024'!#REF!,RIGHT('Ceremony Script 2024'!#REF!,LEN('Ceremony Script 2024'!#REF!)-FIND(",",'Ceremony Script 2024'!#REF!)-1)&amp;" "&amp;LEFT('Ceremony Script 2024'!#REF!,FIND(",",'Ceremony Script 2024'!#REF!)-1))</f>
        <v>#REF!</v>
      </c>
      <c r="D58" s="50" t="e">
        <f>IF(C58="(no eligible project)","",IF('Ceremony Script 2024'!#REF!="(no partner)",'Ceremony Script 2024'!#REF!,RIGHT('Ceremony Script 2024'!#REF!,LEN('Ceremony Script 2024'!#REF!)-FIND(",",'Ceremony Script 2024'!#REF!)-1)&amp;" "&amp;LEFT('Ceremony Script 2024'!#REF!,FIND(",",'Ceremony Script 2024'!#REF!)-1)))</f>
        <v>#REF!</v>
      </c>
      <c r="E58" s="50" t="e">
        <f>IF(C58="(no eligible project)","",'Ceremony Script 2024'!#REF!)</f>
        <v>#REF!</v>
      </c>
      <c r="F58" s="63" t="e">
        <f>IF(C58="(no eligible project)","",'Ceremony Script 2024'!#REF!)</f>
        <v>#REF!</v>
      </c>
      <c r="H58" s="52">
        <v>252</v>
      </c>
    </row>
    <row r="59" spans="1:8" hidden="1">
      <c r="A59" s="62" t="s">
        <v>613</v>
      </c>
      <c r="B59" s="50"/>
      <c r="C59" s="50" t="e">
        <f>IF('Ceremony Script 2024'!#REF!="none",'Ceremony Script 2024'!#REF!,RIGHT('Ceremony Script 2024'!#REF!,LEN('Ceremony Script 2024'!#REF!)-FIND(",",'Ceremony Script 2024'!#REF!)-1)&amp;" "&amp;LEFT('Ceremony Script 2024'!#REF!,FIND(",",'Ceremony Script 2024'!#REF!)-1))</f>
        <v>#REF!</v>
      </c>
      <c r="D59" s="50" t="e">
        <f>IF(C59="(no eligible project)","",IF('Ceremony Script 2024'!#REF!="(no partner)",'Ceremony Script 2024'!#REF!,RIGHT('Ceremony Script 2024'!#REF!,LEN('Ceremony Script 2024'!#REF!)-FIND(",",'Ceremony Script 2024'!#REF!)-1)&amp;" "&amp;LEFT('Ceremony Script 2024'!#REF!,FIND(",",'Ceremony Script 2024'!#REF!)-1)))</f>
        <v>#REF!</v>
      </c>
      <c r="E59" s="50" t="e">
        <f>IF(C59="(no eligible project)","",'Ceremony Script 2024'!#REF!)</f>
        <v>#REF!</v>
      </c>
      <c r="F59" s="63" t="e">
        <f>IF(C59="(no eligible project)","",'Ceremony Script 2024'!#REF!)</f>
        <v>#REF!</v>
      </c>
      <c r="H59" s="52">
        <v>249</v>
      </c>
    </row>
    <row r="60" spans="1:8" hidden="1">
      <c r="A60" s="62" t="s">
        <v>614</v>
      </c>
      <c r="B60" s="50"/>
      <c r="C60" s="50" t="e">
        <f>IF('Ceremony Script 2024'!#REF!="none",'Ceremony Script 2024'!#REF!,RIGHT('Ceremony Script 2024'!#REF!,LEN('Ceremony Script 2024'!#REF!)-FIND(",",'Ceremony Script 2024'!#REF!)-1)&amp;" "&amp;LEFT('Ceremony Script 2024'!#REF!,FIND(",",'Ceremony Script 2024'!#REF!)-1))</f>
        <v>#REF!</v>
      </c>
      <c r="D60" s="50" t="e">
        <f>IF(C60="(no eligible project)","",IF('Ceremony Script 2024'!#REF!="(no partner)",'Ceremony Script 2024'!#REF!,RIGHT('Ceremony Script 2024'!#REF!,LEN('Ceremony Script 2024'!#REF!)-FIND(",",'Ceremony Script 2024'!#REF!)-1)&amp;" "&amp;LEFT('Ceremony Script 2024'!#REF!,FIND(",",'Ceremony Script 2024'!#REF!)-1)))</f>
        <v>#REF!</v>
      </c>
      <c r="E60" s="50" t="e">
        <f>IF(C60="(no eligible project)","",'Ceremony Script 2024'!#REF!)</f>
        <v>#REF!</v>
      </c>
      <c r="F60" s="63" t="e">
        <f>IF(C60="(no eligible project)","",'Ceremony Script 2024'!#REF!)</f>
        <v>#REF!</v>
      </c>
      <c r="H60" s="52">
        <v>246</v>
      </c>
    </row>
    <row r="61" spans="1:8" ht="15.6" hidden="1">
      <c r="A61" s="73" t="s">
        <v>617</v>
      </c>
      <c r="B61" s="86"/>
      <c r="C61" s="74"/>
      <c r="D61" s="74"/>
      <c r="E61" s="74"/>
      <c r="F61" s="75"/>
      <c r="H61" s="52"/>
    </row>
    <row r="62" spans="1:8" hidden="1">
      <c r="A62" s="62" t="s">
        <v>611</v>
      </c>
      <c r="B62" s="50"/>
      <c r="C62" s="50" t="e">
        <f>IF('Ceremony Script 2024'!A254="none",'Ceremony Script 2024'!B254,RIGHT('Ceremony Script 2024'!B254,LEN('Ceremony Script 2024'!B254)-FIND(",",'Ceremony Script 2024'!B254)-1)&amp;" "&amp;LEFT('Ceremony Script 2024'!B254,FIND(",",'Ceremony Script 2024'!B254)-1))</f>
        <v>#VALUE!</v>
      </c>
      <c r="D62" s="50" t="e">
        <f>IF(C62="(no eligible project)","",IF('Ceremony Script 2024'!C254="(no partner)",'Ceremony Script 2024'!C254,RIGHT('Ceremony Script 2024'!C254,LEN('Ceremony Script 2024'!C254)-FIND(",",'Ceremony Script 2024'!C254)-1)&amp;" "&amp;LEFT('Ceremony Script 2024'!C254,FIND(",",'Ceremony Script 2024'!C254)-1)))</f>
        <v>#VALUE!</v>
      </c>
      <c r="E62" s="50" t="e">
        <f>IF(C62="(no eligible project)","",'Ceremony Script 2024'!E254)</f>
        <v>#VALUE!</v>
      </c>
      <c r="F62" s="63" t="e">
        <f>IF(C62="(no eligible project)","",'Ceremony Script 2024'!D254)</f>
        <v>#VALUE!</v>
      </c>
      <c r="H62" s="52">
        <v>238</v>
      </c>
    </row>
    <row r="63" spans="1:8" hidden="1">
      <c r="A63" s="62" t="s">
        <v>612</v>
      </c>
      <c r="B63" s="50"/>
      <c r="C63" s="50" t="e">
        <f>IF('Ceremony Script 2024'!A251="none",'Ceremony Script 2024'!B251,RIGHT('Ceremony Script 2024'!B251,LEN('Ceremony Script 2024'!B251)-FIND(",",'Ceremony Script 2024'!B251)-1)&amp;" "&amp;LEFT('Ceremony Script 2024'!B251,FIND(",",'Ceremony Script 2024'!B251)-1))</f>
        <v>#VALUE!</v>
      </c>
      <c r="D63" s="50" t="e">
        <f>IF(C63="(no eligible project)","",IF('Ceremony Script 2024'!C251="(no partner)",'Ceremony Script 2024'!C251,RIGHT('Ceremony Script 2024'!C251,LEN('Ceremony Script 2024'!C251)-FIND(",",'Ceremony Script 2024'!C251)-1)&amp;" "&amp;LEFT('Ceremony Script 2024'!C251,FIND(",",'Ceremony Script 2024'!C251)-1)))</f>
        <v>#VALUE!</v>
      </c>
      <c r="E63" s="50" t="e">
        <f>IF(C63="(no eligible project)","",'Ceremony Script 2024'!E251)</f>
        <v>#VALUE!</v>
      </c>
      <c r="F63" s="63" t="e">
        <f>IF(C63="(no eligible project)","",'Ceremony Script 2024'!D251)</f>
        <v>#VALUE!</v>
      </c>
      <c r="H63" s="52">
        <v>235</v>
      </c>
    </row>
    <row r="64" spans="1:8" hidden="1">
      <c r="A64" s="62" t="s">
        <v>613</v>
      </c>
      <c r="B64" s="50"/>
      <c r="C64" s="50" t="e">
        <f>IF('Ceremony Script 2024'!#REF!="none",'Ceremony Script 2024'!#REF!,RIGHT('Ceremony Script 2024'!#REF!,LEN('Ceremony Script 2024'!#REF!)-FIND(",",'Ceremony Script 2024'!#REF!)-1)&amp;" "&amp;LEFT('Ceremony Script 2024'!#REF!,FIND(",",'Ceremony Script 2024'!#REF!)-1))</f>
        <v>#REF!</v>
      </c>
      <c r="D64" s="50" t="e">
        <f>IF(C64="(no eligible project)","",IF('Ceremony Script 2024'!#REF!="(no partner)",'Ceremony Script 2024'!#REF!,RIGHT('Ceremony Script 2024'!#REF!,LEN('Ceremony Script 2024'!#REF!)-FIND(",",'Ceremony Script 2024'!#REF!)-1)&amp;" "&amp;LEFT('Ceremony Script 2024'!#REF!,FIND(",",'Ceremony Script 2024'!#REF!)-1)))</f>
        <v>#REF!</v>
      </c>
      <c r="E64" s="50" t="e">
        <f>IF(C64="(no eligible project)","",'Ceremony Script 2024'!#REF!)</f>
        <v>#REF!</v>
      </c>
      <c r="F64" s="63" t="e">
        <f>IF(C64="(no eligible project)","",'Ceremony Script 2024'!#REF!)</f>
        <v>#REF!</v>
      </c>
      <c r="H64" s="52">
        <v>232</v>
      </c>
    </row>
    <row r="65" spans="1:8" hidden="1">
      <c r="A65" s="64" t="s">
        <v>614</v>
      </c>
      <c r="B65" s="65"/>
      <c r="C65" s="65" t="e">
        <f>IF('Ceremony Script 2024'!#REF!="none",'Ceremony Script 2024'!#REF!,RIGHT('Ceremony Script 2024'!#REF!,LEN('Ceremony Script 2024'!#REF!)-FIND(",",'Ceremony Script 2024'!#REF!)-1)&amp;" "&amp;LEFT('Ceremony Script 2024'!#REF!,FIND(",",'Ceremony Script 2024'!#REF!)-1))</f>
        <v>#REF!</v>
      </c>
      <c r="D65" s="65" t="e">
        <f>IF(C65="(no eligible project)","",IF('Ceremony Script 2024'!#REF!="(no partner)",'Ceremony Script 2024'!#REF!,RIGHT('Ceremony Script 2024'!#REF!,LEN('Ceremony Script 2024'!#REF!)-FIND(",",'Ceremony Script 2024'!#REF!)-1)&amp;" "&amp;LEFT('Ceremony Script 2024'!#REF!,FIND(",",'Ceremony Script 2024'!#REF!)-1)))</f>
        <v>#REF!</v>
      </c>
      <c r="E65" s="65" t="e">
        <f>IF(C65="(no eligible project)","",'Ceremony Script 2024'!#REF!)</f>
        <v>#REF!</v>
      </c>
      <c r="F65" s="66" t="e">
        <f>IF(C65="(no eligible project)","",'Ceremony Script 2024'!#REF!)</f>
        <v>#REF!</v>
      </c>
      <c r="H65" s="52">
        <v>229</v>
      </c>
    </row>
    <row r="66" spans="1:8">
      <c r="A66" s="50"/>
      <c r="B66" s="50"/>
      <c r="C66" s="50"/>
      <c r="D66" s="50"/>
      <c r="E66" s="50"/>
      <c r="F66" s="49"/>
      <c r="H66" s="52"/>
    </row>
    <row r="67" spans="1:8" ht="15.6">
      <c r="A67" s="57" t="s">
        <v>618</v>
      </c>
      <c r="B67" s="57"/>
      <c r="C67" s="58"/>
      <c r="D67" s="58"/>
      <c r="E67" s="58"/>
      <c r="F67" s="59"/>
      <c r="H67" s="52"/>
    </row>
    <row r="68" spans="1:8" ht="15.6">
      <c r="A68" s="70" t="s">
        <v>610</v>
      </c>
      <c r="B68" s="85"/>
      <c r="C68" s="71"/>
      <c r="D68" s="71"/>
      <c r="E68" s="71"/>
      <c r="F68" s="72"/>
      <c r="H68" s="52"/>
    </row>
    <row r="69" spans="1:8">
      <c r="A69" s="62" t="s">
        <v>611</v>
      </c>
      <c r="B69" s="50"/>
      <c r="C69" s="50" t="e">
        <f>IF('Ceremony Script 2024'!#REF!="none",'Ceremony Script 2024'!#REF!,RIGHT('Ceremony Script 2024'!#REF!,LEN('Ceremony Script 2024'!#REF!)-FIND(",",'Ceremony Script 2024'!#REF!)-1)&amp;" "&amp;LEFT('Ceremony Script 2024'!#REF!,FIND(",",'Ceremony Script 2024'!#REF!)-1))</f>
        <v>#REF!</v>
      </c>
      <c r="D69" s="50" t="e">
        <f>IF(C69="(no eligible project)","",IF('Ceremony Script 2024'!#REF!="(no partner)",'Ceremony Script 2024'!#REF!,RIGHT('Ceremony Script 2024'!#REF!,LEN('Ceremony Script 2024'!#REF!)-FIND(",",'Ceremony Script 2024'!#REF!)-1)&amp;" "&amp;LEFT('Ceremony Script 2024'!#REF!,FIND(",",'Ceremony Script 2024'!#REF!)-1)))</f>
        <v>#REF!</v>
      </c>
      <c r="E69" s="50" t="e">
        <f>IF(C69="(no eligible project)","",'Ceremony Script 2024'!#REF!)</f>
        <v>#REF!</v>
      </c>
      <c r="F69" s="63" t="e">
        <f>IF(C69="(no eligible project)","",'Ceremony Script 2024'!#REF!)</f>
        <v>#REF!</v>
      </c>
      <c r="H69" s="52">
        <v>221</v>
      </c>
    </row>
    <row r="70" spans="1:8">
      <c r="A70" s="62" t="s">
        <v>612</v>
      </c>
      <c r="B70" s="50"/>
      <c r="C70" s="50" t="e">
        <f>IF('Ceremony Script 2024'!#REF!="none",'Ceremony Script 2024'!#REF!,RIGHT('Ceremony Script 2024'!#REF!,LEN('Ceremony Script 2024'!#REF!)-FIND(",",'Ceremony Script 2024'!#REF!)-1)&amp;" "&amp;LEFT('Ceremony Script 2024'!#REF!,FIND(",",'Ceremony Script 2024'!#REF!)-1))</f>
        <v>#REF!</v>
      </c>
      <c r="D70" s="50" t="e">
        <f>IF(C70="(no eligible project)","",IF('Ceremony Script 2024'!#REF!="(no partner)",'Ceremony Script 2024'!#REF!,RIGHT('Ceremony Script 2024'!#REF!,LEN('Ceremony Script 2024'!#REF!)-FIND(",",'Ceremony Script 2024'!#REF!)-1)&amp;" "&amp;LEFT('Ceremony Script 2024'!#REF!,FIND(",",'Ceremony Script 2024'!#REF!)-1)))</f>
        <v>#REF!</v>
      </c>
      <c r="E70" s="50" t="e">
        <f>IF(C70="(no eligible project)","",'Ceremony Script 2024'!#REF!)</f>
        <v>#REF!</v>
      </c>
      <c r="F70" s="63" t="e">
        <f>IF(C70="(no eligible project)","",'Ceremony Script 2024'!#REF!)</f>
        <v>#REF!</v>
      </c>
      <c r="H70" s="52">
        <v>218</v>
      </c>
    </row>
    <row r="71" spans="1:8">
      <c r="A71" s="62" t="s">
        <v>613</v>
      </c>
      <c r="B71" s="50"/>
      <c r="C71" s="50" t="e">
        <f>IF('Ceremony Script 2024'!#REF!="none",'Ceremony Script 2024'!#REF!,RIGHT('Ceremony Script 2024'!#REF!,LEN('Ceremony Script 2024'!#REF!)-FIND(",",'Ceremony Script 2024'!#REF!)-1)&amp;" "&amp;LEFT('Ceremony Script 2024'!#REF!,FIND(",",'Ceremony Script 2024'!#REF!)-1))</f>
        <v>#REF!</v>
      </c>
      <c r="D71" s="50" t="e">
        <f>IF(C71="(no eligible project)","",IF('Ceremony Script 2024'!#REF!="(no partner)",'Ceremony Script 2024'!#REF!,RIGHT('Ceremony Script 2024'!#REF!,LEN('Ceremony Script 2024'!#REF!)-FIND(",",'Ceremony Script 2024'!#REF!)-1)&amp;" "&amp;LEFT('Ceremony Script 2024'!#REF!,FIND(",",'Ceremony Script 2024'!#REF!)-1)))</f>
        <v>#REF!</v>
      </c>
      <c r="E71" s="50" t="e">
        <f>IF(C71="(no eligible project)","",'Ceremony Script 2024'!#REF!)</f>
        <v>#REF!</v>
      </c>
      <c r="F71" s="63" t="e">
        <f>IF(C71="(no eligible project)","",'Ceremony Script 2024'!#REF!)</f>
        <v>#REF!</v>
      </c>
      <c r="H71" s="52">
        <v>215</v>
      </c>
    </row>
    <row r="72" spans="1:8">
      <c r="A72" s="62" t="s">
        <v>614</v>
      </c>
      <c r="B72" s="50"/>
      <c r="C72" s="50" t="e">
        <f>IF('Ceremony Script 2024'!#REF!="none",'Ceremony Script 2024'!#REF!,RIGHT('Ceremony Script 2024'!#REF!,LEN('Ceremony Script 2024'!#REF!)-FIND(",",'Ceremony Script 2024'!#REF!)-1)&amp;" "&amp;LEFT('Ceremony Script 2024'!#REF!,FIND(",",'Ceremony Script 2024'!#REF!)-1))</f>
        <v>#REF!</v>
      </c>
      <c r="D72" s="50" t="e">
        <f>IF(C72="(no eligible project)","",IF('Ceremony Script 2024'!#REF!="(no partner)",'Ceremony Script 2024'!#REF!,RIGHT('Ceremony Script 2024'!#REF!,LEN('Ceremony Script 2024'!#REF!)-FIND(",",'Ceremony Script 2024'!#REF!)-1)&amp;" "&amp;LEFT('Ceremony Script 2024'!#REF!,FIND(",",'Ceremony Script 2024'!#REF!)-1)))</f>
        <v>#REF!</v>
      </c>
      <c r="E72" s="50" t="e">
        <f>IF(C72="(no eligible project)","",'Ceremony Script 2024'!#REF!)</f>
        <v>#REF!</v>
      </c>
      <c r="F72" s="63" t="e">
        <f>IF(C72="(no eligible project)","",'Ceremony Script 2024'!#REF!)</f>
        <v>#REF!</v>
      </c>
      <c r="H72" s="52">
        <v>212</v>
      </c>
    </row>
    <row r="73" spans="1:8" ht="15.6">
      <c r="A73" s="73" t="s">
        <v>615</v>
      </c>
      <c r="B73" s="86"/>
      <c r="C73" s="74"/>
      <c r="D73" s="74"/>
      <c r="E73" s="74"/>
      <c r="F73" s="75"/>
      <c r="H73" s="52"/>
    </row>
    <row r="74" spans="1:8">
      <c r="A74" s="62" t="s">
        <v>611</v>
      </c>
      <c r="B74" s="50"/>
      <c r="C74" s="50" t="e">
        <f>IF('Ceremony Script 2024'!A224="none",'Ceremony Script 2024'!B224,RIGHT('Ceremony Script 2024'!B224,LEN('Ceremony Script 2024'!B224)-FIND(",",'Ceremony Script 2024'!B224)-1)&amp;" "&amp;LEFT('Ceremony Script 2024'!B224,FIND(",",'Ceremony Script 2024'!B224)-1))</f>
        <v>#VALUE!</v>
      </c>
      <c r="D74" s="50" t="e">
        <f>IF(C74="(no eligible project)","",IF('Ceremony Script 2024'!C224="(no partner)",'Ceremony Script 2024'!C224,RIGHT('Ceremony Script 2024'!C224,LEN('Ceremony Script 2024'!C224)-FIND(",",'Ceremony Script 2024'!C224)-1)&amp;" "&amp;LEFT('Ceremony Script 2024'!C224,FIND(",",'Ceremony Script 2024'!C224)-1)))</f>
        <v>#VALUE!</v>
      </c>
      <c r="E74" s="50" t="e">
        <f>IF(C74="(no eligible project)","",'Ceremony Script 2024'!E224)</f>
        <v>#VALUE!</v>
      </c>
      <c r="F74" s="63" t="e">
        <f>IF(C74="(no eligible project)","",'Ceremony Script 2024'!D224)</f>
        <v>#VALUE!</v>
      </c>
      <c r="H74" s="52">
        <v>204</v>
      </c>
    </row>
    <row r="75" spans="1:8">
      <c r="A75" s="62" t="s">
        <v>612</v>
      </c>
      <c r="B75" s="50"/>
      <c r="C75" s="50" t="e">
        <f>IF('Ceremony Script 2024'!A221="none",'Ceremony Script 2024'!B221,RIGHT('Ceremony Script 2024'!B221,LEN('Ceremony Script 2024'!B221)-FIND(",",'Ceremony Script 2024'!B221)-1)&amp;" "&amp;LEFT('Ceremony Script 2024'!B221,FIND(",",'Ceremony Script 2024'!B221)-1))</f>
        <v>#VALUE!</v>
      </c>
      <c r="D75" s="50" t="e">
        <f>IF(C75="(no eligible project)","",IF('Ceremony Script 2024'!C221="(no partner)",'Ceremony Script 2024'!C221,RIGHT('Ceremony Script 2024'!C221,LEN('Ceremony Script 2024'!C221)-FIND(",",'Ceremony Script 2024'!C221)-1)&amp;" "&amp;LEFT('Ceremony Script 2024'!C221,FIND(",",'Ceremony Script 2024'!C221)-1)))</f>
        <v>#VALUE!</v>
      </c>
      <c r="E75" s="50" t="e">
        <f>IF(C75="(no eligible project)","",'Ceremony Script 2024'!E221)</f>
        <v>#VALUE!</v>
      </c>
      <c r="F75" s="63" t="e">
        <f>IF(C75="(no eligible project)","",'Ceremony Script 2024'!D221)</f>
        <v>#VALUE!</v>
      </c>
      <c r="H75" s="52">
        <v>201</v>
      </c>
    </row>
    <row r="76" spans="1:8">
      <c r="A76" s="62" t="s">
        <v>613</v>
      </c>
      <c r="B76" s="50"/>
      <c r="C76" s="50" t="e">
        <f>IF('Ceremony Script 2024'!#REF!="none",'Ceremony Script 2024'!#REF!,RIGHT('Ceremony Script 2024'!#REF!,LEN('Ceremony Script 2024'!#REF!)-FIND(",",'Ceremony Script 2024'!#REF!)-1)&amp;" "&amp;LEFT('Ceremony Script 2024'!#REF!,FIND(",",'Ceremony Script 2024'!#REF!)-1))</f>
        <v>#REF!</v>
      </c>
      <c r="D76" s="50" t="e">
        <f>IF(C76="(no eligible project)","",IF('Ceremony Script 2024'!#REF!="(no partner)",'Ceremony Script 2024'!#REF!,RIGHT('Ceremony Script 2024'!#REF!,LEN('Ceremony Script 2024'!#REF!)-FIND(",",'Ceremony Script 2024'!#REF!)-1)&amp;" "&amp;LEFT('Ceremony Script 2024'!#REF!,FIND(",",'Ceremony Script 2024'!#REF!)-1)))</f>
        <v>#REF!</v>
      </c>
      <c r="E76" s="50" t="e">
        <f>IF(C76="(no eligible project)","",'Ceremony Script 2024'!#REF!)</f>
        <v>#REF!</v>
      </c>
      <c r="F76" s="63" t="e">
        <f>IF(C76="(no eligible project)","",'Ceremony Script 2024'!#REF!)</f>
        <v>#REF!</v>
      </c>
      <c r="H76" s="52">
        <v>198</v>
      </c>
    </row>
    <row r="77" spans="1:8">
      <c r="A77" s="62" t="s">
        <v>614</v>
      </c>
      <c r="B77" s="50"/>
      <c r="C77" s="50" t="e">
        <f>IF('Ceremony Script 2024'!#REF!="none",'Ceremony Script 2024'!#REF!,RIGHT('Ceremony Script 2024'!#REF!,LEN('Ceremony Script 2024'!#REF!)-FIND(",",'Ceremony Script 2024'!#REF!)-1)&amp;" "&amp;LEFT('Ceremony Script 2024'!#REF!,FIND(",",'Ceremony Script 2024'!#REF!)-1))</f>
        <v>#REF!</v>
      </c>
      <c r="D77" s="50" t="e">
        <f>IF(C77="(no eligible project)","",IF('Ceremony Script 2024'!#REF!="(no partner)",'Ceremony Script 2024'!#REF!,RIGHT('Ceremony Script 2024'!#REF!,LEN('Ceremony Script 2024'!#REF!)-FIND(",",'Ceremony Script 2024'!#REF!)-1)&amp;" "&amp;LEFT('Ceremony Script 2024'!#REF!,FIND(",",'Ceremony Script 2024'!#REF!)-1)))</f>
        <v>#REF!</v>
      </c>
      <c r="E77" s="50" t="e">
        <f>IF(C77="(no eligible project)","",'Ceremony Script 2024'!#REF!)</f>
        <v>#REF!</v>
      </c>
      <c r="F77" s="63" t="e">
        <f>IF(C77="(no eligible project)","",'Ceremony Script 2024'!#REF!)</f>
        <v>#REF!</v>
      </c>
      <c r="H77" s="52">
        <v>195</v>
      </c>
    </row>
    <row r="78" spans="1:8" ht="15.6">
      <c r="A78" s="73" t="s">
        <v>616</v>
      </c>
      <c r="B78" s="86"/>
      <c r="C78" s="74"/>
      <c r="D78" s="74"/>
      <c r="E78" s="74"/>
      <c r="F78" s="75"/>
      <c r="H78" s="52"/>
    </row>
    <row r="79" spans="1:8">
      <c r="A79" s="62" t="s">
        <v>611</v>
      </c>
      <c r="B79" s="50"/>
      <c r="C79" s="50" t="e">
        <f>IF('Ceremony Script 2024'!A206="none",'Ceremony Script 2024'!B206,RIGHT('Ceremony Script 2024'!B206,LEN('Ceremony Script 2024'!B206)-FIND(",",'Ceremony Script 2024'!B206)-1)&amp;" "&amp;LEFT('Ceremony Script 2024'!B206,FIND(",",'Ceremony Script 2024'!B206)-1))</f>
        <v>#VALUE!</v>
      </c>
      <c r="D79" s="50" t="e">
        <f>IF(C79="(no eligible project)","",IF('Ceremony Script 2024'!C206="(no partner)",'Ceremony Script 2024'!C206,RIGHT('Ceremony Script 2024'!C206,LEN('Ceremony Script 2024'!C206)-FIND(",",'Ceremony Script 2024'!C206)-1)&amp;" "&amp;LEFT('Ceremony Script 2024'!C206,FIND(",",'Ceremony Script 2024'!C206)-1)))</f>
        <v>#VALUE!</v>
      </c>
      <c r="E79" s="50" t="e">
        <f>IF(C79="(no eligible project)","",'Ceremony Script 2024'!E206)</f>
        <v>#VALUE!</v>
      </c>
      <c r="F79" s="63" t="e">
        <f>IF(C79="(no eligible project)","",'Ceremony Script 2024'!D206)</f>
        <v>#VALUE!</v>
      </c>
      <c r="H79" s="52">
        <v>187</v>
      </c>
    </row>
    <row r="80" spans="1:8">
      <c r="A80" s="62" t="s">
        <v>612</v>
      </c>
      <c r="B80" s="50"/>
      <c r="C80" s="50" t="e">
        <f>IF('Ceremony Script 2024'!A203="none",'Ceremony Script 2024'!B203,RIGHT('Ceremony Script 2024'!B203,LEN('Ceremony Script 2024'!B203)-FIND(",",'Ceremony Script 2024'!B203)-1)&amp;" "&amp;LEFT('Ceremony Script 2024'!B203,FIND(",",'Ceremony Script 2024'!B203)-1))</f>
        <v>#VALUE!</v>
      </c>
      <c r="D80" s="50" t="e">
        <f>IF(C80="(no eligible project)","",IF('Ceremony Script 2024'!C203="(no partner)",'Ceremony Script 2024'!C203,RIGHT('Ceremony Script 2024'!C203,LEN('Ceremony Script 2024'!C203)-FIND(",",'Ceremony Script 2024'!C203)-1)&amp;" "&amp;LEFT('Ceremony Script 2024'!C203,FIND(",",'Ceremony Script 2024'!C203)-1)))</f>
        <v>#VALUE!</v>
      </c>
      <c r="E80" s="50" t="e">
        <f>IF(C80="(no eligible project)","",'Ceremony Script 2024'!E203)</f>
        <v>#VALUE!</v>
      </c>
      <c r="F80" s="63" t="e">
        <f>IF(C80="(no eligible project)","",'Ceremony Script 2024'!D203)</f>
        <v>#VALUE!</v>
      </c>
      <c r="H80" s="52">
        <v>184</v>
      </c>
    </row>
    <row r="81" spans="1:8">
      <c r="A81" s="62" t="s">
        <v>613</v>
      </c>
      <c r="B81" s="50"/>
      <c r="C81" s="50" t="e">
        <f>IF('Ceremony Script 2024'!A200="none",'Ceremony Script 2024'!B200,RIGHT('Ceremony Script 2024'!B200,LEN('Ceremony Script 2024'!B200)-FIND(",",'Ceremony Script 2024'!B200)-1)&amp;" "&amp;LEFT('Ceremony Script 2024'!B200,FIND(",",'Ceremony Script 2024'!B200)-1))</f>
        <v>#VALUE!</v>
      </c>
      <c r="D81" s="50" t="e">
        <f>IF(C81="(no eligible project)","",IF('Ceremony Script 2024'!C200="(no partner)",'Ceremony Script 2024'!C200,RIGHT('Ceremony Script 2024'!C200,LEN('Ceremony Script 2024'!C200)-FIND(",",'Ceremony Script 2024'!C200)-1)&amp;" "&amp;LEFT('Ceremony Script 2024'!C200,FIND(",",'Ceremony Script 2024'!C200)-1)))</f>
        <v>#VALUE!</v>
      </c>
      <c r="E81" s="50" t="e">
        <f>IF(C81="(no eligible project)","",'Ceremony Script 2024'!E200)</f>
        <v>#VALUE!</v>
      </c>
      <c r="F81" s="63" t="e">
        <f>IF(C81="(no eligible project)","",'Ceremony Script 2024'!D200)</f>
        <v>#VALUE!</v>
      </c>
      <c r="H81" s="52">
        <v>181</v>
      </c>
    </row>
    <row r="82" spans="1:8">
      <c r="A82" s="62" t="s">
        <v>614</v>
      </c>
      <c r="B82" s="50"/>
      <c r="C82" s="50" t="e">
        <f>IF('Ceremony Script 2024'!A197="none",'Ceremony Script 2024'!B197,RIGHT('Ceremony Script 2024'!B197,LEN('Ceremony Script 2024'!B197)-FIND(",",'Ceremony Script 2024'!B197)-1)&amp;" "&amp;LEFT('Ceremony Script 2024'!B197,FIND(",",'Ceremony Script 2024'!B197)-1))</f>
        <v>#VALUE!</v>
      </c>
      <c r="D82" s="50" t="e">
        <f>IF(C82="(no eligible project)","",IF('Ceremony Script 2024'!C197="(no partner)",'Ceremony Script 2024'!C197,RIGHT('Ceremony Script 2024'!C197,LEN('Ceremony Script 2024'!C197)-FIND(",",'Ceremony Script 2024'!C197)-1)&amp;" "&amp;LEFT('Ceremony Script 2024'!C197,FIND(",",'Ceremony Script 2024'!C197)-1)))</f>
        <v>#VALUE!</v>
      </c>
      <c r="E82" s="50" t="e">
        <f>IF(C82="(no eligible project)","",'Ceremony Script 2024'!E197)</f>
        <v>#VALUE!</v>
      </c>
      <c r="F82" s="63" t="e">
        <f>IF(C82="(no eligible project)","",'Ceremony Script 2024'!D197)</f>
        <v>#VALUE!</v>
      </c>
      <c r="H82" s="52">
        <v>178</v>
      </c>
    </row>
    <row r="83" spans="1:8" ht="15.6">
      <c r="A83" s="73" t="s">
        <v>617</v>
      </c>
      <c r="B83" s="86"/>
      <c r="C83" s="74"/>
      <c r="D83" s="74"/>
      <c r="E83" s="74"/>
      <c r="F83" s="75"/>
      <c r="H83" s="52"/>
    </row>
    <row r="84" spans="1:8">
      <c r="A84" s="62" t="s">
        <v>611</v>
      </c>
      <c r="B84" s="50"/>
      <c r="C84" s="50" t="e">
        <f>IF('Ceremony Script 2024'!A189="none",'Ceremony Script 2024'!B189,RIGHT('Ceremony Script 2024'!B189,LEN('Ceremony Script 2024'!B189)-FIND(",",'Ceremony Script 2024'!B189)-1)&amp;" "&amp;LEFT('Ceremony Script 2024'!B189,FIND(",",'Ceremony Script 2024'!B189)-1))</f>
        <v>#VALUE!</v>
      </c>
      <c r="D84" s="50" t="e">
        <f>IF(C84="(no eligible project)","",IF('Ceremony Script 2024'!C189="(no partner)",'Ceremony Script 2024'!C189,RIGHT('Ceremony Script 2024'!C189,LEN('Ceremony Script 2024'!C189)-FIND(",",'Ceremony Script 2024'!C189)-1)&amp;" "&amp;LEFT('Ceremony Script 2024'!C189,FIND(",",'Ceremony Script 2024'!C189)-1)))</f>
        <v>#VALUE!</v>
      </c>
      <c r="E84" s="50" t="e">
        <f>IF(C84="(no eligible project)","",'Ceremony Script 2024'!E189)</f>
        <v>#VALUE!</v>
      </c>
      <c r="F84" s="63" t="e">
        <f>IF(C84="(no eligible project)","",'Ceremony Script 2024'!D189)</f>
        <v>#VALUE!</v>
      </c>
      <c r="H84" s="52">
        <v>170</v>
      </c>
    </row>
    <row r="85" spans="1:8">
      <c r="A85" s="62" t="s">
        <v>612</v>
      </c>
      <c r="B85" s="50"/>
      <c r="C85" s="50" t="e">
        <f>IF('Ceremony Script 2024'!A186="none",'Ceremony Script 2024'!B186,RIGHT('Ceremony Script 2024'!B186,LEN('Ceremony Script 2024'!B186)-FIND(",",'Ceremony Script 2024'!B186)-1)&amp;" "&amp;LEFT('Ceremony Script 2024'!B186,FIND(",",'Ceremony Script 2024'!B186)-1))</f>
        <v>#VALUE!</v>
      </c>
      <c r="D85" s="50" t="e">
        <f>IF(C85="(no eligible project)","",IF('Ceremony Script 2024'!C186="(no partner)",'Ceremony Script 2024'!C186,RIGHT('Ceremony Script 2024'!C186,LEN('Ceremony Script 2024'!C186)-FIND(",",'Ceremony Script 2024'!C186)-1)&amp;" "&amp;LEFT('Ceremony Script 2024'!C186,FIND(",",'Ceremony Script 2024'!C186)-1)))</f>
        <v>#VALUE!</v>
      </c>
      <c r="E85" s="50" t="e">
        <f>IF(C85="(no eligible project)","",'Ceremony Script 2024'!E186)</f>
        <v>#VALUE!</v>
      </c>
      <c r="F85" s="63" t="e">
        <f>IF(C85="(no eligible project)","",'Ceremony Script 2024'!D186)</f>
        <v>#VALUE!</v>
      </c>
      <c r="H85" s="52">
        <v>167</v>
      </c>
    </row>
    <row r="86" spans="1:8" hidden="1">
      <c r="A86" s="62" t="s">
        <v>613</v>
      </c>
      <c r="B86" s="50"/>
      <c r="C86" s="50" t="e">
        <f>IF('Ceremony Script 2024'!#REF!="none",'Ceremony Script 2024'!#REF!,RIGHT('Ceremony Script 2024'!#REF!,LEN('Ceremony Script 2024'!#REF!)-FIND(",",'Ceremony Script 2024'!#REF!)-1)&amp;" "&amp;LEFT('Ceremony Script 2024'!#REF!,FIND(",",'Ceremony Script 2024'!#REF!)-1))</f>
        <v>#REF!</v>
      </c>
      <c r="D86" s="50" t="e">
        <f>IF(C86="(no eligible project)","",IF('Ceremony Script 2024'!#REF!="(no partner)",'Ceremony Script 2024'!#REF!,RIGHT('Ceremony Script 2024'!#REF!,LEN('Ceremony Script 2024'!#REF!)-FIND(",",'Ceremony Script 2024'!#REF!)-1)&amp;" "&amp;LEFT('Ceremony Script 2024'!#REF!,FIND(",",'Ceremony Script 2024'!#REF!)-1)))</f>
        <v>#REF!</v>
      </c>
      <c r="E86" s="50" t="e">
        <f>IF(C86="(no eligible project)","",'Ceremony Script 2024'!#REF!)</f>
        <v>#REF!</v>
      </c>
      <c r="F86" s="63" t="e">
        <f>IF(C86="(no eligible project)","",'Ceremony Script 2024'!#REF!)</f>
        <v>#REF!</v>
      </c>
      <c r="H86" s="52">
        <v>164</v>
      </c>
    </row>
    <row r="87" spans="1:8" hidden="1">
      <c r="A87" s="64" t="s">
        <v>614</v>
      </c>
      <c r="B87" s="65"/>
      <c r="C87" s="65" t="e">
        <f>IF('Ceremony Script 2024'!#REF!="none",'Ceremony Script 2024'!#REF!,RIGHT('Ceremony Script 2024'!#REF!,LEN('Ceremony Script 2024'!#REF!)-FIND(",",'Ceremony Script 2024'!#REF!)-1)&amp;" "&amp;LEFT('Ceremony Script 2024'!#REF!,FIND(",",'Ceremony Script 2024'!#REF!)-1))</f>
        <v>#REF!</v>
      </c>
      <c r="D87" s="65" t="e">
        <f>IF(C87="(no eligible project)","",IF('Ceremony Script 2024'!#REF!="(no partner)",'Ceremony Script 2024'!#REF!,RIGHT('Ceremony Script 2024'!#REF!,LEN('Ceremony Script 2024'!#REF!)-FIND(",",'Ceremony Script 2024'!#REF!)-1)&amp;" "&amp;LEFT('Ceremony Script 2024'!#REF!,FIND(",",'Ceremony Script 2024'!#REF!)-1)))</f>
        <v>#REF!</v>
      </c>
      <c r="E87" s="65" t="e">
        <f>IF(C87="(no eligible project)","",'Ceremony Script 2024'!#REF!)</f>
        <v>#REF!</v>
      </c>
      <c r="F87" s="66" t="e">
        <f>IF(C87="(no eligible project)","",'Ceremony Script 2024'!#REF!)</f>
        <v>#REF!</v>
      </c>
      <c r="H87" s="52">
        <v>161</v>
      </c>
    </row>
    <row r="88" spans="1:8">
      <c r="A88" s="50"/>
      <c r="B88" s="50"/>
      <c r="C88" s="50"/>
      <c r="D88" s="50"/>
      <c r="E88" s="50"/>
      <c r="F88" s="49"/>
      <c r="H88" s="52"/>
    </row>
    <row r="89" spans="1:8" ht="15.6">
      <c r="A89" s="57" t="s">
        <v>619</v>
      </c>
      <c r="B89" s="57"/>
      <c r="C89" s="58"/>
      <c r="D89" s="58"/>
      <c r="E89" s="58"/>
      <c r="F89" s="59"/>
      <c r="H89" s="52"/>
    </row>
    <row r="90" spans="1:8" ht="15.6">
      <c r="A90" s="70" t="s">
        <v>610</v>
      </c>
      <c r="B90" s="85"/>
      <c r="C90" s="71"/>
      <c r="D90" s="71"/>
      <c r="E90" s="71"/>
      <c r="F90" s="72"/>
      <c r="H90" s="52"/>
    </row>
    <row r="91" spans="1:8">
      <c r="A91" s="62" t="s">
        <v>620</v>
      </c>
      <c r="B91" s="50"/>
      <c r="C91" s="50" t="e">
        <f>IF('Ceremony Script 2024'!A178="none",'Ceremony Script 2024'!B178,RIGHT('Ceremony Script 2024'!B178,LEN('Ceremony Script 2024'!B178)-FIND(",",'Ceremony Script 2024'!B178)-1)&amp;" "&amp;LEFT('Ceremony Script 2024'!B178,FIND(",",'Ceremony Script 2024'!B178)-1))</f>
        <v>#VALUE!</v>
      </c>
      <c r="D91" s="50" t="e">
        <f>IF(C91="(no eligible project)","",IF('Ceremony Script 2024'!C178="(no partner)",'Ceremony Script 2024'!C178,RIGHT('Ceremony Script 2024'!C178,LEN('Ceremony Script 2024'!C178)-FIND(",",'Ceremony Script 2024'!C178)-1)&amp;" "&amp;LEFT('Ceremony Script 2024'!C178,FIND(",",'Ceremony Script 2024'!C178)-1)))</f>
        <v>#VALUE!</v>
      </c>
      <c r="E91" s="50" t="e">
        <f>IF(C91="(no eligible project)","",'Ceremony Script 2024'!E178)</f>
        <v>#VALUE!</v>
      </c>
      <c r="F91" s="63" t="e">
        <f>IF(C91="(no eligible project)","",'Ceremony Script 2024'!D178)</f>
        <v>#VALUE!</v>
      </c>
      <c r="H91" s="52">
        <v>153</v>
      </c>
    </row>
    <row r="92" spans="1:8">
      <c r="A92" s="62" t="s">
        <v>621</v>
      </c>
      <c r="B92" s="50"/>
      <c r="C92" s="50" t="e">
        <f>IF('Ceremony Script 2024'!A175="none",'Ceremony Script 2024'!B175,RIGHT('Ceremony Script 2024'!B175,LEN('Ceremony Script 2024'!B175)-FIND(",",'Ceremony Script 2024'!B175)-1)&amp;" "&amp;LEFT('Ceremony Script 2024'!B175,FIND(",",'Ceremony Script 2024'!B175)-1))</f>
        <v>#VALUE!</v>
      </c>
      <c r="D92" s="50" t="e">
        <f>IF(C92="(no eligible project)","",IF('Ceremony Script 2024'!C175="(no partner)",'Ceremony Script 2024'!C175,RIGHT('Ceremony Script 2024'!C175,LEN('Ceremony Script 2024'!C175)-FIND(",",'Ceremony Script 2024'!C175)-1)&amp;" "&amp;LEFT('Ceremony Script 2024'!C175,FIND(",",'Ceremony Script 2024'!C175)-1)))</f>
        <v>#VALUE!</v>
      </c>
      <c r="E92" s="50" t="e">
        <f>IF(C92="(no eligible project)","",'Ceremony Script 2024'!E175)</f>
        <v>#VALUE!</v>
      </c>
      <c r="F92" s="63" t="e">
        <f>IF(C92="(no eligible project)","",'Ceremony Script 2024'!D175)</f>
        <v>#VALUE!</v>
      </c>
      <c r="H92" s="52">
        <v>150</v>
      </c>
    </row>
    <row r="93" spans="1:8">
      <c r="A93" s="62" t="s">
        <v>622</v>
      </c>
      <c r="B93" s="50"/>
      <c r="C93" s="50" t="e">
        <f>IF('Ceremony Script 2024'!A172="none",'Ceremony Script 2024'!B172,RIGHT('Ceremony Script 2024'!B172,LEN('Ceremony Script 2024'!B172)-FIND(",",'Ceremony Script 2024'!B172)-1)&amp;" "&amp;LEFT('Ceremony Script 2024'!B172,FIND(",",'Ceremony Script 2024'!B172)-1))</f>
        <v>#VALUE!</v>
      </c>
      <c r="D93" s="50" t="e">
        <f>IF(C93="(no eligible project)","",IF('Ceremony Script 2024'!C172="(no partner)",'Ceremony Script 2024'!C172,RIGHT('Ceremony Script 2024'!C172,LEN('Ceremony Script 2024'!C172)-FIND(",",'Ceremony Script 2024'!C172)-1)&amp;" "&amp;LEFT('Ceremony Script 2024'!C172,FIND(",",'Ceremony Script 2024'!C172)-1)))</f>
        <v>#VALUE!</v>
      </c>
      <c r="E93" s="50" t="e">
        <f>IF(C93="(no eligible project)","",'Ceremony Script 2024'!E172)</f>
        <v>#VALUE!</v>
      </c>
      <c r="F93" s="63" t="e">
        <f>IF(C93="(no eligible project)","",'Ceremony Script 2024'!D172)</f>
        <v>#VALUE!</v>
      </c>
      <c r="H93" s="52">
        <v>147</v>
      </c>
    </row>
    <row r="94" spans="1:8">
      <c r="A94" s="62" t="s">
        <v>614</v>
      </c>
      <c r="B94" s="50"/>
      <c r="C94" s="50" t="e">
        <f>IF('Ceremony Script 2024'!A169="none",'Ceremony Script 2024'!B169,RIGHT('Ceremony Script 2024'!B169,LEN('Ceremony Script 2024'!B169)-FIND(",",'Ceremony Script 2024'!B169)-1)&amp;" "&amp;LEFT('Ceremony Script 2024'!B169,FIND(",",'Ceremony Script 2024'!B169)-1))</f>
        <v>#VALUE!</v>
      </c>
      <c r="D94" s="50" t="e">
        <f>IF(C94="(no eligible project)","",IF('Ceremony Script 2024'!C169="(no partner)",'Ceremony Script 2024'!C169,RIGHT('Ceremony Script 2024'!C169,LEN('Ceremony Script 2024'!C169)-FIND(",",'Ceremony Script 2024'!C169)-1)&amp;" "&amp;LEFT('Ceremony Script 2024'!C169,FIND(",",'Ceremony Script 2024'!C169)-1)))</f>
        <v>#VALUE!</v>
      </c>
      <c r="E94" s="50" t="e">
        <f>IF(C94="(no eligible project)","",'Ceremony Script 2024'!E169)</f>
        <v>#VALUE!</v>
      </c>
      <c r="F94" s="63" t="e">
        <f>IF(C94="(no eligible project)","",'Ceremony Script 2024'!D169)</f>
        <v>#VALUE!</v>
      </c>
      <c r="H94" s="52">
        <v>144</v>
      </c>
    </row>
    <row r="95" spans="1:8" ht="15.6">
      <c r="A95" s="73" t="s">
        <v>615</v>
      </c>
      <c r="B95" s="86"/>
      <c r="C95" s="74"/>
      <c r="D95" s="74"/>
      <c r="E95" s="74"/>
      <c r="F95" s="75"/>
      <c r="H95" s="52"/>
    </row>
    <row r="96" spans="1:8">
      <c r="A96" s="62" t="s">
        <v>620</v>
      </c>
      <c r="B96" s="50"/>
      <c r="C96" s="50" t="e">
        <f>IF('Ceremony Script 2024'!A161="none",'Ceremony Script 2024'!B161,RIGHT('Ceremony Script 2024'!B161,LEN('Ceremony Script 2024'!B161)-FIND(",",'Ceremony Script 2024'!B161)-1)&amp;" "&amp;LEFT('Ceremony Script 2024'!B161,FIND(",",'Ceremony Script 2024'!B161)-1))</f>
        <v>#VALUE!</v>
      </c>
      <c r="D96" s="50" t="e">
        <f>IF(C96="(no eligible project)","",IF('Ceremony Script 2024'!C161="(no partner)",'Ceremony Script 2024'!C161,RIGHT('Ceremony Script 2024'!C161,LEN('Ceremony Script 2024'!C161)-FIND(",",'Ceremony Script 2024'!C161)-1)&amp;" "&amp;LEFT('Ceremony Script 2024'!C161,FIND(",",'Ceremony Script 2024'!C161)-1)))</f>
        <v>#VALUE!</v>
      </c>
      <c r="E96" s="50" t="e">
        <f>IF(C96="(no eligible project)","",'Ceremony Script 2024'!E161)</f>
        <v>#VALUE!</v>
      </c>
      <c r="F96" s="63" t="e">
        <f>IF(C96="(no eligible project)","",'Ceremony Script 2024'!D161)</f>
        <v>#VALUE!</v>
      </c>
      <c r="H96" s="52">
        <v>136</v>
      </c>
    </row>
    <row r="97" spans="1:8">
      <c r="A97" s="62" t="s">
        <v>621</v>
      </c>
      <c r="B97" s="50"/>
      <c r="C97" s="50" t="e">
        <f>IF('Ceremony Script 2024'!A158="none",'Ceremony Script 2024'!B158,RIGHT('Ceremony Script 2024'!B158,LEN('Ceremony Script 2024'!B158)-FIND(",",'Ceremony Script 2024'!B158)-1)&amp;" "&amp;LEFT('Ceremony Script 2024'!B158,FIND(",",'Ceremony Script 2024'!B158)-1))</f>
        <v>#VALUE!</v>
      </c>
      <c r="D97" s="50" t="e">
        <f>IF(C97="(no eligible project)","",IF('Ceremony Script 2024'!C158="(no partner)",'Ceremony Script 2024'!C158,RIGHT('Ceremony Script 2024'!C158,LEN('Ceremony Script 2024'!C158)-FIND(",",'Ceremony Script 2024'!C158)-1)&amp;" "&amp;LEFT('Ceremony Script 2024'!C158,FIND(",",'Ceremony Script 2024'!C158)-1)))</f>
        <v>#VALUE!</v>
      </c>
      <c r="E97" s="50" t="e">
        <f>IF(C97="(no eligible project)","",'Ceremony Script 2024'!E158)</f>
        <v>#VALUE!</v>
      </c>
      <c r="F97" s="63" t="e">
        <f>IF(C97="(no eligible project)","",'Ceremony Script 2024'!D158)</f>
        <v>#VALUE!</v>
      </c>
      <c r="H97" s="52">
        <v>133</v>
      </c>
    </row>
    <row r="98" spans="1:8">
      <c r="A98" s="62" t="s">
        <v>622</v>
      </c>
      <c r="B98" s="50"/>
      <c r="C98" s="50" t="e">
        <f>IF('Ceremony Script 2024'!A155="none",'Ceremony Script 2024'!B155,RIGHT('Ceremony Script 2024'!B155,LEN('Ceremony Script 2024'!B155)-FIND(",",'Ceremony Script 2024'!B155)-1)&amp;" "&amp;LEFT('Ceremony Script 2024'!B155,FIND(",",'Ceremony Script 2024'!B155)-1))</f>
        <v>#VALUE!</v>
      </c>
      <c r="D98" s="50" t="e">
        <f>IF(C98="(no eligible project)","",IF('Ceremony Script 2024'!C155="(no partner)",'Ceremony Script 2024'!C155,RIGHT('Ceremony Script 2024'!C155,LEN('Ceremony Script 2024'!C155)-FIND(",",'Ceremony Script 2024'!C155)-1)&amp;" "&amp;LEFT('Ceremony Script 2024'!C155,FIND(",",'Ceremony Script 2024'!C155)-1)))</f>
        <v>#VALUE!</v>
      </c>
      <c r="E98" s="50" t="e">
        <f>IF(C98="(no eligible project)","",'Ceremony Script 2024'!E155)</f>
        <v>#VALUE!</v>
      </c>
      <c r="F98" s="63" t="e">
        <f>IF(C98="(no eligible project)","",'Ceremony Script 2024'!D155)</f>
        <v>#VALUE!</v>
      </c>
      <c r="H98" s="52">
        <v>130</v>
      </c>
    </row>
    <row r="99" spans="1:8">
      <c r="A99" s="62" t="s">
        <v>614</v>
      </c>
      <c r="B99" s="50"/>
      <c r="C99" s="50" t="e">
        <f>IF('Ceremony Script 2024'!A152="none",'Ceremony Script 2024'!B152,RIGHT('Ceremony Script 2024'!B152,LEN('Ceremony Script 2024'!B152)-FIND(",",'Ceremony Script 2024'!B152)-1)&amp;" "&amp;LEFT('Ceremony Script 2024'!B152,FIND(",",'Ceremony Script 2024'!B152)-1))</f>
        <v>#VALUE!</v>
      </c>
      <c r="D99" s="50" t="e">
        <f>IF(C99="(no eligible project)","",IF('Ceremony Script 2024'!C152="(no partner)",'Ceremony Script 2024'!C152,RIGHT('Ceremony Script 2024'!C152,LEN('Ceremony Script 2024'!C152)-FIND(",",'Ceremony Script 2024'!C152)-1)&amp;" "&amp;LEFT('Ceremony Script 2024'!C152,FIND(",",'Ceremony Script 2024'!C152)-1)))</f>
        <v>#VALUE!</v>
      </c>
      <c r="E99" s="50" t="e">
        <f>IF(C99="(no eligible project)","",'Ceremony Script 2024'!E152)</f>
        <v>#VALUE!</v>
      </c>
      <c r="F99" s="63" t="e">
        <f>IF(C99="(no eligible project)","",'Ceremony Script 2024'!D152)</f>
        <v>#VALUE!</v>
      </c>
      <c r="H99" s="52">
        <v>127</v>
      </c>
    </row>
    <row r="100" spans="1:8" ht="15.6">
      <c r="A100" s="73" t="s">
        <v>616</v>
      </c>
      <c r="B100" s="86"/>
      <c r="C100" s="74"/>
      <c r="D100" s="74"/>
      <c r="E100" s="74"/>
      <c r="F100" s="75"/>
      <c r="H100" s="52"/>
    </row>
    <row r="101" spans="1:8">
      <c r="A101" s="62" t="s">
        <v>620</v>
      </c>
      <c r="B101" s="50"/>
      <c r="C101" s="50" t="e">
        <f>IF('Ceremony Script 2024'!A144="none",'Ceremony Script 2024'!B144,RIGHT('Ceremony Script 2024'!B144,LEN('Ceremony Script 2024'!B144)-FIND(",",'Ceremony Script 2024'!B144)-1)&amp;" "&amp;LEFT('Ceremony Script 2024'!B144,FIND(",",'Ceremony Script 2024'!B144)-1))</f>
        <v>#VALUE!</v>
      </c>
      <c r="D101" s="50" t="e">
        <f>IF(C101="(no eligible project)","",IF('Ceremony Script 2024'!C144="(no partner)",'Ceremony Script 2024'!C144,RIGHT('Ceremony Script 2024'!C144,LEN('Ceremony Script 2024'!C144)-FIND(",",'Ceremony Script 2024'!C144)-1)&amp;" "&amp;LEFT('Ceremony Script 2024'!C144,FIND(",",'Ceremony Script 2024'!C144)-1)))</f>
        <v>#VALUE!</v>
      </c>
      <c r="E101" s="50" t="e">
        <f>IF(C101="(no eligible project)","",'Ceremony Script 2024'!E144)</f>
        <v>#VALUE!</v>
      </c>
      <c r="F101" s="63" t="e">
        <f>IF(C101="(no eligible project)","",'Ceremony Script 2024'!D144)</f>
        <v>#VALUE!</v>
      </c>
      <c r="H101" s="52">
        <v>119</v>
      </c>
    </row>
    <row r="102" spans="1:8">
      <c r="A102" s="62" t="s">
        <v>621</v>
      </c>
      <c r="B102" s="50"/>
      <c r="C102" s="50" t="e">
        <f>IF('Ceremony Script 2024'!A141="none",'Ceremony Script 2024'!B141,RIGHT('Ceremony Script 2024'!B141,LEN('Ceremony Script 2024'!B141)-FIND(",",'Ceremony Script 2024'!B141)-1)&amp;" "&amp;LEFT('Ceremony Script 2024'!B141,FIND(",",'Ceremony Script 2024'!B141)-1))</f>
        <v>#VALUE!</v>
      </c>
      <c r="D102" s="50" t="e">
        <f>IF(C102="(no eligible project)","",IF('Ceremony Script 2024'!C141="(no partner)",'Ceremony Script 2024'!C141,RIGHT('Ceremony Script 2024'!C141,LEN('Ceremony Script 2024'!C141)-FIND(",",'Ceremony Script 2024'!C141)-1)&amp;" "&amp;LEFT('Ceremony Script 2024'!C141,FIND(",",'Ceremony Script 2024'!C141)-1)))</f>
        <v>#VALUE!</v>
      </c>
      <c r="E102" s="50" t="e">
        <f>IF(C102="(no eligible project)","",'Ceremony Script 2024'!E141)</f>
        <v>#VALUE!</v>
      </c>
      <c r="F102" s="63" t="e">
        <f>IF(C102="(no eligible project)","",'Ceremony Script 2024'!D141)</f>
        <v>#VALUE!</v>
      </c>
      <c r="H102" s="52">
        <v>116</v>
      </c>
    </row>
    <row r="103" spans="1:8">
      <c r="A103" s="62" t="s">
        <v>622</v>
      </c>
      <c r="B103" s="50"/>
      <c r="C103" s="50" t="e">
        <f>IF('Ceremony Script 2024'!A138="none",'Ceremony Script 2024'!B138,RIGHT('Ceremony Script 2024'!B138,LEN('Ceremony Script 2024'!B138)-FIND(",",'Ceremony Script 2024'!B138)-1)&amp;" "&amp;LEFT('Ceremony Script 2024'!B138,FIND(",",'Ceremony Script 2024'!B138)-1))</f>
        <v>#VALUE!</v>
      </c>
      <c r="D103" s="50" t="e">
        <f>IF(C103="(no eligible project)","",IF('Ceremony Script 2024'!C138="(no partner)",'Ceremony Script 2024'!C138,RIGHT('Ceremony Script 2024'!C138,LEN('Ceremony Script 2024'!C138)-FIND(",",'Ceremony Script 2024'!C138)-1)&amp;" "&amp;LEFT('Ceremony Script 2024'!C138,FIND(",",'Ceremony Script 2024'!C138)-1)))</f>
        <v>#VALUE!</v>
      </c>
      <c r="E103" s="50" t="e">
        <f>IF(C103="(no eligible project)","",'Ceremony Script 2024'!E138)</f>
        <v>#VALUE!</v>
      </c>
      <c r="F103" s="63" t="e">
        <f>IF(C103="(no eligible project)","",'Ceremony Script 2024'!D138)</f>
        <v>#VALUE!</v>
      </c>
      <c r="H103" s="52">
        <v>113</v>
      </c>
    </row>
    <row r="104" spans="1:8">
      <c r="A104" s="62" t="s">
        <v>614</v>
      </c>
      <c r="B104" s="50"/>
      <c r="C104" s="50" t="e">
        <f>IF('Ceremony Script 2024'!A135="none",'Ceremony Script 2024'!B135,RIGHT('Ceremony Script 2024'!B135,LEN('Ceremony Script 2024'!B135)-FIND(",",'Ceremony Script 2024'!B135)-1)&amp;" "&amp;LEFT('Ceremony Script 2024'!B135,FIND(",",'Ceremony Script 2024'!B135)-1))</f>
        <v>#VALUE!</v>
      </c>
      <c r="D104" s="50" t="e">
        <f>IF(C104="(no eligible project)","",IF('Ceremony Script 2024'!C135="(no partner)",'Ceremony Script 2024'!C135,RIGHT('Ceremony Script 2024'!C135,LEN('Ceremony Script 2024'!C135)-FIND(",",'Ceremony Script 2024'!C135)-1)&amp;" "&amp;LEFT('Ceremony Script 2024'!C135,FIND(",",'Ceremony Script 2024'!C135)-1)))</f>
        <v>#VALUE!</v>
      </c>
      <c r="E104" s="50" t="e">
        <f>IF(C104="(no eligible project)","",'Ceremony Script 2024'!E135)</f>
        <v>#VALUE!</v>
      </c>
      <c r="F104" s="63" t="e">
        <f>IF(C104="(no eligible project)","",'Ceremony Script 2024'!D135)</f>
        <v>#VALUE!</v>
      </c>
      <c r="H104" s="52">
        <v>110</v>
      </c>
    </row>
    <row r="105" spans="1:8" ht="15.6">
      <c r="A105" s="73" t="s">
        <v>617</v>
      </c>
      <c r="B105" s="86"/>
      <c r="C105" s="74"/>
      <c r="D105" s="74"/>
      <c r="E105" s="74"/>
      <c r="F105" s="75"/>
      <c r="H105" s="52"/>
    </row>
    <row r="106" spans="1:8">
      <c r="A106" s="62" t="s">
        <v>620</v>
      </c>
      <c r="B106" s="50"/>
      <c r="C106" s="50" t="e">
        <f>IF('Ceremony Script 2024'!A127="none",'Ceremony Script 2024'!B127,RIGHT('Ceremony Script 2024'!B127,LEN('Ceremony Script 2024'!B127)-FIND(",",'Ceremony Script 2024'!B127)-1)&amp;" "&amp;LEFT('Ceremony Script 2024'!B127,FIND(",",'Ceremony Script 2024'!B127)-1))</f>
        <v>#VALUE!</v>
      </c>
      <c r="D106" s="50" t="e">
        <f>IF(C106="(no eligible project)","",IF('Ceremony Script 2024'!C127="(no partner)",'Ceremony Script 2024'!C127,RIGHT('Ceremony Script 2024'!C127,LEN('Ceremony Script 2024'!C127)-FIND(",",'Ceremony Script 2024'!C127)-1)&amp;" "&amp;LEFT('Ceremony Script 2024'!C127,FIND(",",'Ceremony Script 2024'!C127)-1)))</f>
        <v>#VALUE!</v>
      </c>
      <c r="E106" s="50" t="e">
        <f>IF(C106="(no eligible project)","",'Ceremony Script 2024'!E127)</f>
        <v>#VALUE!</v>
      </c>
      <c r="F106" s="63" t="e">
        <f>IF(C106="(no eligible project)","",'Ceremony Script 2024'!D127)</f>
        <v>#VALUE!</v>
      </c>
      <c r="H106" s="52">
        <v>102</v>
      </c>
    </row>
    <row r="107" spans="1:8">
      <c r="A107" s="62" t="s">
        <v>621</v>
      </c>
      <c r="B107" s="50"/>
      <c r="C107" s="50" t="e">
        <f>IF('Ceremony Script 2024'!A124="none",'Ceremony Script 2024'!B124,RIGHT('Ceremony Script 2024'!B124,LEN('Ceremony Script 2024'!B124)-FIND(",",'Ceremony Script 2024'!B124)-1)&amp;" "&amp;LEFT('Ceremony Script 2024'!B124,FIND(",",'Ceremony Script 2024'!B124)-1))</f>
        <v>#VALUE!</v>
      </c>
      <c r="D107" s="50" t="e">
        <f>IF(C107="(no eligible project)","",IF('Ceremony Script 2024'!C124="(no partner)",'Ceremony Script 2024'!C124,RIGHT('Ceremony Script 2024'!C124,LEN('Ceremony Script 2024'!C124)-FIND(",",'Ceremony Script 2024'!C124)-1)&amp;" "&amp;LEFT('Ceremony Script 2024'!C124,FIND(",",'Ceremony Script 2024'!C124)-1)))</f>
        <v>#VALUE!</v>
      </c>
      <c r="E107" s="50" t="e">
        <f>IF(C107="(no eligible project)","",'Ceremony Script 2024'!E124)</f>
        <v>#VALUE!</v>
      </c>
      <c r="F107" s="63" t="e">
        <f>IF(C107="(no eligible project)","",'Ceremony Script 2024'!D124)</f>
        <v>#VALUE!</v>
      </c>
      <c r="H107" s="52">
        <v>99</v>
      </c>
    </row>
    <row r="108" spans="1:8">
      <c r="A108" s="62" t="s">
        <v>622</v>
      </c>
      <c r="B108" s="50"/>
      <c r="C108" s="50" t="e">
        <f>IF('Ceremony Script 2024'!A121="none",'Ceremony Script 2024'!B121,RIGHT('Ceremony Script 2024'!B121,LEN('Ceremony Script 2024'!B121)-FIND(",",'Ceremony Script 2024'!B121)-1)&amp;" "&amp;LEFT('Ceremony Script 2024'!B121,FIND(",",'Ceremony Script 2024'!B121)-1))</f>
        <v>#VALUE!</v>
      </c>
      <c r="D108" s="50" t="e">
        <f>IF(C108="(no eligible project)","",IF('Ceremony Script 2024'!C121="(no partner)",'Ceremony Script 2024'!C121,RIGHT('Ceremony Script 2024'!C121,LEN('Ceremony Script 2024'!C121)-FIND(",",'Ceremony Script 2024'!C121)-1)&amp;" "&amp;LEFT('Ceremony Script 2024'!C121,FIND(",",'Ceremony Script 2024'!C121)-1)))</f>
        <v>#VALUE!</v>
      </c>
      <c r="E108" s="50" t="e">
        <f>IF(C108="(no eligible project)","",'Ceremony Script 2024'!E121)</f>
        <v>#VALUE!</v>
      </c>
      <c r="F108" s="63" t="e">
        <f>IF(C108="(no eligible project)","",'Ceremony Script 2024'!D121)</f>
        <v>#VALUE!</v>
      </c>
      <c r="H108" s="52">
        <v>96</v>
      </c>
    </row>
    <row r="109" spans="1:8">
      <c r="A109" s="64" t="s">
        <v>614</v>
      </c>
      <c r="B109" s="65"/>
      <c r="C109" s="65" t="e">
        <f>IF('Ceremony Script 2024'!#REF!="none",'Ceremony Script 2024'!#REF!,RIGHT('Ceremony Script 2024'!#REF!,LEN('Ceremony Script 2024'!#REF!)-FIND(",",'Ceremony Script 2024'!#REF!)-1)&amp;" "&amp;LEFT('Ceremony Script 2024'!#REF!,FIND(",",'Ceremony Script 2024'!#REF!)-1))</f>
        <v>#REF!</v>
      </c>
      <c r="D109" s="65" t="e">
        <f>IF(C109="(no eligible project)","",IF('Ceremony Script 2024'!#REF!="(no partner)",'Ceremony Script 2024'!#REF!,RIGHT('Ceremony Script 2024'!#REF!,LEN('Ceremony Script 2024'!#REF!)-FIND(",",'Ceremony Script 2024'!#REF!)-1)&amp;" "&amp;LEFT('Ceremony Script 2024'!#REF!,FIND(",",'Ceremony Script 2024'!#REF!)-1)))</f>
        <v>#REF!</v>
      </c>
      <c r="E109" s="65" t="e">
        <f>IF(C109="(no eligible project)","",'Ceremony Script 2024'!#REF!)</f>
        <v>#REF!</v>
      </c>
      <c r="F109" s="66" t="e">
        <f>IF(C109="(no eligible project)","",'Ceremony Script 2024'!#REF!)</f>
        <v>#REF!</v>
      </c>
      <c r="H109" s="52">
        <v>93</v>
      </c>
    </row>
    <row r="110" spans="1:8">
      <c r="A110" s="50"/>
      <c r="B110" s="50"/>
      <c r="C110" s="50"/>
      <c r="D110" s="50"/>
      <c r="E110" s="50"/>
      <c r="F110" s="49"/>
      <c r="H110" s="52"/>
    </row>
    <row r="111" spans="1:8" ht="15.6">
      <c r="A111" s="57" t="s">
        <v>623</v>
      </c>
      <c r="B111" s="57"/>
      <c r="C111" s="58"/>
      <c r="D111" s="58"/>
      <c r="E111" s="58"/>
      <c r="F111" s="59"/>
      <c r="H111" s="52"/>
    </row>
    <row r="112" spans="1:8" ht="15.6">
      <c r="A112" s="70" t="s">
        <v>624</v>
      </c>
      <c r="B112" s="85"/>
      <c r="C112" s="71"/>
      <c r="D112" s="71"/>
      <c r="E112" s="71"/>
      <c r="F112" s="72"/>
      <c r="H112" s="52"/>
    </row>
    <row r="113" spans="1:8">
      <c r="A113" s="62" t="s">
        <v>625</v>
      </c>
      <c r="B113" s="50"/>
      <c r="C113" s="50" t="e">
        <f>IF('Ceremony Script 2024'!A67="none",'Ceremony Script 2024'!B67,RIGHT('Ceremony Script 2024'!B67,LEN('Ceremony Script 2024'!B67)-FIND(",",'Ceremony Script 2024'!B67)-1)&amp;" "&amp;LEFT('Ceremony Script 2024'!B67,FIND(",",'Ceremony Script 2024'!B67)-1))</f>
        <v>#VALUE!</v>
      </c>
      <c r="D113" s="50" t="e">
        <f>IF(C113="(no eligible project)","",IF('Ceremony Script 2024'!C67="(no partner)",'Ceremony Script 2024'!C67,RIGHT('Ceremony Script 2024'!C67,LEN('Ceremony Script 2024'!C67)-FIND(",",'Ceremony Script 2024'!C67)-1)&amp;" "&amp;LEFT('Ceremony Script 2024'!C67,FIND(",",'Ceremony Script 2024'!C67)-1)))</f>
        <v>#VALUE!</v>
      </c>
      <c r="E113" s="50" t="e">
        <f>IF(C113="(no eligible project)","",'Ceremony Script 2024'!E67)</f>
        <v>#VALUE!</v>
      </c>
      <c r="F113" s="63" t="e">
        <f>IF(C113="(no eligible project)","",'Ceremony Script 2024'!D67)</f>
        <v>#VALUE!</v>
      </c>
      <c r="H113" s="52">
        <v>85</v>
      </c>
    </row>
    <row r="114" spans="1:8">
      <c r="A114" s="62" t="s">
        <v>626</v>
      </c>
      <c r="B114" s="50"/>
      <c r="C114" s="50" t="e">
        <f>IF('Ceremony Script 2024'!A64="none",'Ceremony Script 2024'!B64,RIGHT('Ceremony Script 2024'!B64,LEN('Ceremony Script 2024'!B64)-FIND(",",'Ceremony Script 2024'!B64)-1)&amp;" "&amp;LEFT('Ceremony Script 2024'!B64,FIND(",",'Ceremony Script 2024'!B64)-1))</f>
        <v>#VALUE!</v>
      </c>
      <c r="D114" s="50" t="e">
        <f>IF(C114="(no eligible project)","",IF('Ceremony Script 2024'!C64="(no partner)",'Ceremony Script 2024'!C64,RIGHT('Ceremony Script 2024'!C64,LEN('Ceremony Script 2024'!C64)-FIND(",",'Ceremony Script 2024'!C64)-1)&amp;" "&amp;LEFT('Ceremony Script 2024'!C64,FIND(",",'Ceremony Script 2024'!C64)-1)))</f>
        <v>#VALUE!</v>
      </c>
      <c r="E114" s="50" t="e">
        <f>IF(C114="(no eligible project)","",'Ceremony Script 2024'!E64)</f>
        <v>#VALUE!</v>
      </c>
      <c r="F114" s="63" t="e">
        <f>IF(C114="(no eligible project)","",'Ceremony Script 2024'!D64)</f>
        <v>#VALUE!</v>
      </c>
      <c r="H114" s="52">
        <v>82</v>
      </c>
    </row>
    <row r="115" spans="1:8">
      <c r="A115" s="62" t="s">
        <v>626</v>
      </c>
      <c r="B115" s="50"/>
      <c r="C115" s="50" t="e">
        <f>IF('Ceremony Script 2024'!A63="none",'Ceremony Script 2024'!B63,RIGHT('Ceremony Script 2024'!B63,LEN('Ceremony Script 2024'!B63)-FIND(",",'Ceremony Script 2024'!B63)-1)&amp;" "&amp;LEFT('Ceremony Script 2024'!B63,FIND(",",'Ceremony Script 2024'!B63)-1))</f>
        <v>#VALUE!</v>
      </c>
      <c r="D115" s="50" t="e">
        <f>IF(C115="(no eligible project)","",IF('Ceremony Script 2024'!C63="(no partner)",'Ceremony Script 2024'!C63,RIGHT('Ceremony Script 2024'!C63,LEN('Ceremony Script 2024'!C63)-FIND(",",'Ceremony Script 2024'!C63)-1)&amp;" "&amp;LEFT('Ceremony Script 2024'!C63,FIND(",",'Ceremony Script 2024'!C63)-1)))</f>
        <v>#VALUE!</v>
      </c>
      <c r="E115" s="50" t="e">
        <f>IF(C115="(no eligible project)","",'Ceremony Script 2024'!E63)</f>
        <v>#VALUE!</v>
      </c>
      <c r="F115" s="63" t="e">
        <f>IF(C115="(no eligible project)","",'Ceremony Script 2024'!D63)</f>
        <v>#VALUE!</v>
      </c>
      <c r="H115" s="52">
        <v>81</v>
      </c>
    </row>
    <row r="116" spans="1:8">
      <c r="A116" s="62" t="s">
        <v>626</v>
      </c>
      <c r="B116" s="50"/>
      <c r="C116" s="50" t="e">
        <f>IF('Ceremony Script 2024'!A60="none",'Ceremony Script 2024'!B60,RIGHT('Ceremony Script 2024'!B60,LEN('Ceremony Script 2024'!B60)-FIND(",",'Ceremony Script 2024'!B60)-1)&amp;" "&amp;LEFT('Ceremony Script 2024'!B60,FIND(",",'Ceremony Script 2024'!B60)-1))</f>
        <v>#VALUE!</v>
      </c>
      <c r="D116" s="50" t="e">
        <f>IF(C116="(no eligible project)","",IF('Ceremony Script 2024'!C60="(no partner)",'Ceremony Script 2024'!C60,RIGHT('Ceremony Script 2024'!C60,LEN('Ceremony Script 2024'!C60)-FIND(",",'Ceremony Script 2024'!C60)-1)&amp;" "&amp;LEFT('Ceremony Script 2024'!C60,FIND(",",'Ceremony Script 2024'!C60)-1)))</f>
        <v>#VALUE!</v>
      </c>
      <c r="E116" s="50" t="e">
        <f>IF(C116="(no eligible project)","",'Ceremony Script 2024'!E60)</f>
        <v>#VALUE!</v>
      </c>
      <c r="F116" s="63" t="e">
        <f>IF(C116="(no eligible project)","",'Ceremony Script 2024'!D60)</f>
        <v>#VALUE!</v>
      </c>
      <c r="H116" s="52">
        <v>80</v>
      </c>
    </row>
    <row r="117" spans="1:8">
      <c r="A117" s="62" t="s">
        <v>614</v>
      </c>
      <c r="B117" s="50"/>
      <c r="C117" s="50" t="e">
        <f>IF('Ceremony Script 2024'!A57="none",'Ceremony Script 2024'!B57,RIGHT('Ceremony Script 2024'!B57,LEN('Ceremony Script 2024'!B57)-FIND(",",'Ceremony Script 2024'!B57)-1)&amp;" "&amp;LEFT('Ceremony Script 2024'!B57,FIND(",",'Ceremony Script 2024'!B57)-1))</f>
        <v>#VALUE!</v>
      </c>
      <c r="D117" s="50" t="e">
        <f>IF(C117="(no eligible project)","",IF('Ceremony Script 2024'!C57="(no partner)",'Ceremony Script 2024'!C57,RIGHT('Ceremony Script 2024'!C57,LEN('Ceremony Script 2024'!C57)-FIND(",",'Ceremony Script 2024'!C57)-1)&amp;" "&amp;LEFT('Ceremony Script 2024'!C57,FIND(",",'Ceremony Script 2024'!C57)-1)))</f>
        <v>#VALUE!</v>
      </c>
      <c r="E117" s="50" t="e">
        <f>IF(C117="(no eligible project)","",'Ceremony Script 2024'!E57)</f>
        <v>#VALUE!</v>
      </c>
      <c r="F117" s="63" t="e">
        <f>IF(C117="(no eligible project)","",'Ceremony Script 2024'!D57)</f>
        <v>#VALUE!</v>
      </c>
      <c r="H117" s="52">
        <v>77</v>
      </c>
    </row>
    <row r="118" spans="1:8">
      <c r="A118" s="62" t="s">
        <v>614</v>
      </c>
      <c r="B118" s="50"/>
      <c r="C118" s="50" t="e">
        <f>IF('Ceremony Script 2024'!A56="none",'Ceremony Script 2024'!B56,RIGHT('Ceremony Script 2024'!B56,LEN('Ceremony Script 2024'!B56)-FIND(",",'Ceremony Script 2024'!B56)-1)&amp;" "&amp;LEFT('Ceremony Script 2024'!B56,FIND(",",'Ceremony Script 2024'!B56)-1))</f>
        <v>#VALUE!</v>
      </c>
      <c r="D118" s="50" t="e">
        <f>IF(C118="(no eligible project)","",IF('Ceremony Script 2024'!C56="(no partner)",'Ceremony Script 2024'!C56,RIGHT('Ceremony Script 2024'!C56,LEN('Ceremony Script 2024'!C56)-FIND(",",'Ceremony Script 2024'!C56)-1)&amp;" "&amp;LEFT('Ceremony Script 2024'!C56,FIND(",",'Ceremony Script 2024'!C56)-1)))</f>
        <v>#VALUE!</v>
      </c>
      <c r="E118" s="50" t="e">
        <f>IF(C118="(no eligible project)","",'Ceremony Script 2024'!E56)</f>
        <v>#VALUE!</v>
      </c>
      <c r="F118" s="63" t="e">
        <f>IF(C118="(no eligible project)","",'Ceremony Script 2024'!D56)</f>
        <v>#VALUE!</v>
      </c>
      <c r="H118" s="52">
        <v>76</v>
      </c>
    </row>
    <row r="119" spans="1:8" ht="15.6">
      <c r="A119" s="73" t="s">
        <v>627</v>
      </c>
      <c r="B119" s="86"/>
      <c r="C119" s="74"/>
      <c r="D119" s="74"/>
      <c r="E119" s="74"/>
      <c r="F119" s="75"/>
      <c r="H119" s="52"/>
    </row>
    <row r="120" spans="1:8">
      <c r="A120" s="62" t="s">
        <v>628</v>
      </c>
      <c r="B120" s="50"/>
      <c r="C120" s="50" t="e">
        <f>IF('Ceremony Script 2024'!A46="none",'Ceremony Script 2024'!B46,RIGHT('Ceremony Script 2024'!B46,LEN('Ceremony Script 2024'!B46)-FIND(",",'Ceremony Script 2024'!B46)-1)&amp;" "&amp;LEFT('Ceremony Script 2024'!B46,FIND(",",'Ceremony Script 2024'!B46)-1))</f>
        <v>#VALUE!</v>
      </c>
      <c r="D120" s="50" t="e">
        <f>IF(C120="(no eligible project)","",IF('Ceremony Script 2024'!C46="(no partner)",'Ceremony Script 2024'!C46,RIGHT('Ceremony Script 2024'!C46,LEN('Ceremony Script 2024'!C46)-FIND(",",'Ceremony Script 2024'!C46)-1)&amp;" "&amp;LEFT('Ceremony Script 2024'!C46,FIND(",",'Ceremony Script 2024'!C46)-1)))</f>
        <v>#VALUE!</v>
      </c>
      <c r="E120" s="50" t="e">
        <f>IF(C120="(no eligible project)","",'Ceremony Script 2024'!E46)</f>
        <v>#VALUE!</v>
      </c>
      <c r="F120" s="63" t="e">
        <f>IF(C120="(no eligible project)","",'Ceremony Script 2024'!D46)</f>
        <v>#VALUE!</v>
      </c>
      <c r="H120" s="52">
        <v>68</v>
      </c>
    </row>
    <row r="121" spans="1:8">
      <c r="A121" s="62" t="s">
        <v>626</v>
      </c>
      <c r="B121" s="50"/>
      <c r="C121" s="50" t="e">
        <f>IF('Ceremony Script 2024'!A43="none",'Ceremony Script 2024'!B43,RIGHT('Ceremony Script 2024'!B43,LEN('Ceremony Script 2024'!B43)-FIND(",",'Ceremony Script 2024'!B43)-1)&amp;" "&amp;LEFT('Ceremony Script 2024'!B43,FIND(",",'Ceremony Script 2024'!B43)-1))</f>
        <v>#VALUE!</v>
      </c>
      <c r="D121" s="50" t="e">
        <f>IF(C121="(no eligible project)","",IF('Ceremony Script 2024'!C43="(no partner)",'Ceremony Script 2024'!C43,RIGHT('Ceremony Script 2024'!C43,LEN('Ceremony Script 2024'!C43)-FIND(",",'Ceremony Script 2024'!C43)-1)&amp;" "&amp;LEFT('Ceremony Script 2024'!C43,FIND(",",'Ceremony Script 2024'!C43)-1)))</f>
        <v>#VALUE!</v>
      </c>
      <c r="E121" s="50" t="e">
        <f>IF(C121="(no eligible project)","",'Ceremony Script 2024'!E43)</f>
        <v>#VALUE!</v>
      </c>
      <c r="F121" s="63" t="e">
        <f>IF(C121="(no eligible project)","",'Ceremony Script 2024'!D43)</f>
        <v>#VALUE!</v>
      </c>
      <c r="H121" s="52">
        <v>65</v>
      </c>
    </row>
    <row r="122" spans="1:8">
      <c r="A122" s="62" t="s">
        <v>626</v>
      </c>
      <c r="B122" s="50"/>
      <c r="C122" s="50" t="e">
        <f>IF('Ceremony Script 2024'!A40="none",'Ceremony Script 2024'!B40,RIGHT('Ceremony Script 2024'!B40,LEN('Ceremony Script 2024'!B40)-FIND(",",'Ceremony Script 2024'!B40)-1)&amp;" "&amp;LEFT('Ceremony Script 2024'!B40,FIND(",",'Ceremony Script 2024'!B40)-1))</f>
        <v>#VALUE!</v>
      </c>
      <c r="D122" s="50" t="e">
        <f>IF(C122="(no eligible project)","",IF('Ceremony Script 2024'!C40="(no partner)",'Ceremony Script 2024'!C40,RIGHT('Ceremony Script 2024'!C40,LEN('Ceremony Script 2024'!C40)-FIND(",",'Ceremony Script 2024'!C40)-1)&amp;" "&amp;LEFT('Ceremony Script 2024'!C40,FIND(",",'Ceremony Script 2024'!C40)-1)))</f>
        <v>#VALUE!</v>
      </c>
      <c r="E122" s="50" t="e">
        <f>IF(C122="(no eligible project)","",'Ceremony Script 2024'!E40)</f>
        <v>#VALUE!</v>
      </c>
      <c r="F122" s="63" t="e">
        <f>IF(C122="(no eligible project)","",'Ceremony Script 2024'!D40)</f>
        <v>#VALUE!</v>
      </c>
      <c r="H122" s="52">
        <v>64</v>
      </c>
    </row>
    <row r="123" spans="1:8">
      <c r="A123" s="62" t="s">
        <v>626</v>
      </c>
      <c r="B123" s="50"/>
      <c r="C123" s="50" t="e">
        <f>IF('Ceremony Script 2024'!A39="none",'Ceremony Script 2024'!B39,RIGHT('Ceremony Script 2024'!B39,LEN('Ceremony Script 2024'!B39)-FIND(",",'Ceremony Script 2024'!B39)-1)&amp;" "&amp;LEFT('Ceremony Script 2024'!B39,FIND(",",'Ceremony Script 2024'!B39)-1))</f>
        <v>#VALUE!</v>
      </c>
      <c r="D123" s="50" t="e">
        <f>IF(C123="(no eligible project)","",IF('Ceremony Script 2024'!C39="(no partner)",'Ceremony Script 2024'!C39,RIGHT('Ceremony Script 2024'!C39,LEN('Ceremony Script 2024'!C39)-FIND(",",'Ceremony Script 2024'!C39)-1)&amp;" "&amp;LEFT('Ceremony Script 2024'!C39,FIND(",",'Ceremony Script 2024'!C39)-1)))</f>
        <v>#VALUE!</v>
      </c>
      <c r="E123" s="50" t="e">
        <f>IF(C123="(no eligible project)","",'Ceremony Script 2024'!E39)</f>
        <v>#VALUE!</v>
      </c>
      <c r="F123" s="63" t="e">
        <f>IF(C123="(no eligible project)","",'Ceremony Script 2024'!D39)</f>
        <v>#VALUE!</v>
      </c>
      <c r="H123" s="52">
        <v>63</v>
      </c>
    </row>
    <row r="124" spans="1:8">
      <c r="A124" s="62" t="s">
        <v>614</v>
      </c>
      <c r="B124" s="50"/>
      <c r="C124" s="50" t="e">
        <f>IF('Ceremony Script 2024'!A36="none",'Ceremony Script 2024'!B36,RIGHT('Ceremony Script 2024'!B36,LEN('Ceremony Script 2024'!B36)-FIND(",",'Ceremony Script 2024'!B36)-1)&amp;" "&amp;LEFT('Ceremony Script 2024'!B36,FIND(",",'Ceremony Script 2024'!B36)-1))</f>
        <v>#VALUE!</v>
      </c>
      <c r="D124" s="50" t="e">
        <f>IF(C124="(no eligible project)","",IF('Ceremony Script 2024'!C36="(no partner)",'Ceremony Script 2024'!C36,RIGHT('Ceremony Script 2024'!C36,LEN('Ceremony Script 2024'!C36)-FIND(",",'Ceremony Script 2024'!C36)-1)&amp;" "&amp;LEFT('Ceremony Script 2024'!C36,FIND(",",'Ceremony Script 2024'!C36)-1)))</f>
        <v>#VALUE!</v>
      </c>
      <c r="E124" s="50" t="e">
        <f>IF(C124="(no eligible project)","",'Ceremony Script 2024'!E36)</f>
        <v>#VALUE!</v>
      </c>
      <c r="F124" s="63" t="e">
        <f>IF(C124="(no eligible project)","",'Ceremony Script 2024'!D36)</f>
        <v>#VALUE!</v>
      </c>
      <c r="H124" s="52">
        <v>60</v>
      </c>
    </row>
    <row r="125" spans="1:8">
      <c r="A125" s="64" t="s">
        <v>614</v>
      </c>
      <c r="B125" s="65"/>
      <c r="C125" s="65" t="e">
        <f>IF('Ceremony Script 2024'!A35="none",'Ceremony Script 2024'!B35,RIGHT('Ceremony Script 2024'!B35,LEN('Ceremony Script 2024'!B35)-FIND(",",'Ceremony Script 2024'!B35)-1)&amp;" "&amp;LEFT('Ceremony Script 2024'!B35,FIND(",",'Ceremony Script 2024'!B35)-1))</f>
        <v>#VALUE!</v>
      </c>
      <c r="D125" s="65" t="e">
        <f>IF(C125="(no eligible project)","",IF('Ceremony Script 2024'!C35="(no partner)",'Ceremony Script 2024'!C35,RIGHT('Ceremony Script 2024'!C35,LEN('Ceremony Script 2024'!C35)-FIND(",",'Ceremony Script 2024'!C35)-1)&amp;" "&amp;LEFT('Ceremony Script 2024'!C35,FIND(",",'Ceremony Script 2024'!C35)-1)))</f>
        <v>#VALUE!</v>
      </c>
      <c r="E125" s="65" t="e">
        <f>IF(C125="(no eligible project)","",'Ceremony Script 2024'!E35)</f>
        <v>#VALUE!</v>
      </c>
      <c r="F125" s="66" t="e">
        <f>IF(C125="(no eligible project)","",'Ceremony Script 2024'!D35)</f>
        <v>#VALUE!</v>
      </c>
      <c r="H125" s="52">
        <v>59</v>
      </c>
    </row>
    <row r="126" spans="1:8">
      <c r="A126" s="50"/>
      <c r="B126" s="50"/>
      <c r="C126" s="50"/>
      <c r="D126" s="50"/>
      <c r="E126" s="50"/>
      <c r="F126" s="49"/>
      <c r="H126" s="52"/>
    </row>
    <row r="127" spans="1:8" ht="15.6">
      <c r="A127" s="57" t="s">
        <v>629</v>
      </c>
      <c r="B127" s="57"/>
      <c r="C127" s="58"/>
      <c r="D127" s="58"/>
      <c r="E127" s="58"/>
      <c r="F127" s="59"/>
      <c r="H127" s="52"/>
    </row>
    <row r="128" spans="1:8">
      <c r="A128" s="67" t="s">
        <v>630</v>
      </c>
      <c r="B128" s="60"/>
      <c r="C128" s="60" t="e">
        <f>IF('Ceremony Script 2024'!A25="none",'Ceremony Script 2024'!B25,RIGHT('Ceremony Script 2024'!B25,LEN('Ceremony Script 2024'!B25)-FIND(",",'Ceremony Script 2024'!B25)-1)&amp;" "&amp;LEFT('Ceremony Script 2024'!B25,FIND(",",'Ceremony Script 2024'!B25)-1))</f>
        <v>#VALUE!</v>
      </c>
      <c r="D128" s="60" t="e">
        <f>IF(C128="(no eligible project)","",IF('Ceremony Script 2024'!C25="(no partner)",'Ceremony Script 2024'!C25,RIGHT('Ceremony Script 2024'!C25,LEN('Ceremony Script 2024'!C25)-FIND(",",'Ceremony Script 2024'!C25)-1)&amp;" "&amp;LEFT('Ceremony Script 2024'!C25,FIND(",",'Ceremony Script 2024'!C25)-1)))</f>
        <v>#VALUE!</v>
      </c>
      <c r="E128" s="60" t="e">
        <f>IF(C128="(no eligible project)","",'Ceremony Script 2024'!E25)</f>
        <v>#VALUE!</v>
      </c>
      <c r="F128" s="61" t="e">
        <f>IF(C128="(no eligible project)","",'Ceremony Script 2024'!D25)</f>
        <v>#VALUE!</v>
      </c>
      <c r="H128" s="52">
        <v>51</v>
      </c>
    </row>
    <row r="129" spans="1:8">
      <c r="A129" s="62" t="s">
        <v>626</v>
      </c>
      <c r="B129" s="50"/>
      <c r="C129" s="50" t="e">
        <f>IF('Ceremony Script 2024'!A22="none",'Ceremony Script 2024'!B22,RIGHT('Ceremony Script 2024'!B22,LEN('Ceremony Script 2024'!B22)-FIND(",",'Ceremony Script 2024'!B22)-1)&amp;" "&amp;LEFT('Ceremony Script 2024'!B22,FIND(",",'Ceremony Script 2024'!B22)-1))</f>
        <v>#VALUE!</v>
      </c>
      <c r="D129" s="50" t="e">
        <f>IF(C129="(no eligible project)","",IF('Ceremony Script 2024'!C22="(no partner)",'Ceremony Script 2024'!C22,RIGHT('Ceremony Script 2024'!C22,LEN('Ceremony Script 2024'!C22)-FIND(",",'Ceremony Script 2024'!C22)-1)&amp;" "&amp;LEFT('Ceremony Script 2024'!C22,FIND(",",'Ceremony Script 2024'!C22)-1)))</f>
        <v>#VALUE!</v>
      </c>
      <c r="E129" s="50" t="e">
        <f>IF(C129="(no eligible project)","",'Ceremony Script 2024'!E22)</f>
        <v>#VALUE!</v>
      </c>
      <c r="F129" s="63" t="e">
        <f>IF(C129="(no eligible project)","",'Ceremony Script 2024'!D22)</f>
        <v>#VALUE!</v>
      </c>
      <c r="H129" s="52">
        <v>48</v>
      </c>
    </row>
    <row r="130" spans="1:8">
      <c r="A130" s="62" t="s">
        <v>626</v>
      </c>
      <c r="B130" s="50"/>
      <c r="C130" s="50" t="e">
        <f>IF('Ceremony Script 2024'!A21="none",'Ceremony Script 2024'!B21,RIGHT('Ceremony Script 2024'!B21,LEN('Ceremony Script 2024'!B21)-FIND(",",'Ceremony Script 2024'!B21)-1)&amp;" "&amp;LEFT('Ceremony Script 2024'!B21,FIND(",",'Ceremony Script 2024'!B21)-1))</f>
        <v>#VALUE!</v>
      </c>
      <c r="D130" s="50" t="e">
        <f>IF(C130="(no eligible project)","",IF('Ceremony Script 2024'!C21="(no partner)",'Ceremony Script 2024'!C21,RIGHT('Ceremony Script 2024'!C21,LEN('Ceremony Script 2024'!C21)-FIND(",",'Ceremony Script 2024'!C21)-1)&amp;" "&amp;LEFT('Ceremony Script 2024'!C21,FIND(",",'Ceremony Script 2024'!C21)-1)))</f>
        <v>#VALUE!</v>
      </c>
      <c r="E130" s="50" t="e">
        <f>IF(C130="(no eligible project)","",'Ceremony Script 2024'!E21)</f>
        <v>#VALUE!</v>
      </c>
      <c r="F130" s="63" t="e">
        <f>IF(C130="(no eligible project)","",'Ceremony Script 2024'!D21)</f>
        <v>#VALUE!</v>
      </c>
      <c r="H130" s="52">
        <v>47</v>
      </c>
    </row>
    <row r="131" spans="1:8">
      <c r="A131" s="62" t="s">
        <v>626</v>
      </c>
      <c r="B131" s="50"/>
      <c r="C131" s="50" t="e">
        <f>IF('Ceremony Script 2024'!A20="none",'Ceremony Script 2024'!B20,RIGHT('Ceremony Script 2024'!B20,LEN('Ceremony Script 2024'!B20)-FIND(",",'Ceremony Script 2024'!B20)-1)&amp;" "&amp;LEFT('Ceremony Script 2024'!B20,FIND(",",'Ceremony Script 2024'!B20)-1))</f>
        <v>#VALUE!</v>
      </c>
      <c r="D131" s="50" t="e">
        <f>IF(C131="(no eligible project)","",IF('Ceremony Script 2024'!C20="(no partner)",'Ceremony Script 2024'!C20,RIGHT('Ceremony Script 2024'!C20,LEN('Ceremony Script 2024'!C20)-FIND(",",'Ceremony Script 2024'!C20)-1)&amp;" "&amp;LEFT('Ceremony Script 2024'!C20,FIND(",",'Ceremony Script 2024'!C20)-1)))</f>
        <v>#VALUE!</v>
      </c>
      <c r="E131" s="50" t="e">
        <f>IF(C131="(no eligible project)","",'Ceremony Script 2024'!E20)</f>
        <v>#VALUE!</v>
      </c>
      <c r="F131" s="63" t="e">
        <f>IF(C131="(no eligible project)","",'Ceremony Script 2024'!D20)</f>
        <v>#VALUE!</v>
      </c>
      <c r="H131" s="52">
        <v>46</v>
      </c>
    </row>
    <row r="132" spans="1:8">
      <c r="A132" s="62" t="s">
        <v>626</v>
      </c>
      <c r="B132" s="50"/>
      <c r="C132" s="50" t="e">
        <f>IF('Ceremony Script 2024'!A19="none",'Ceremony Script 2024'!B19,RIGHT('Ceremony Script 2024'!B19,LEN('Ceremony Script 2024'!B19)-FIND(",",'Ceremony Script 2024'!B19)-1)&amp;" "&amp;LEFT('Ceremony Script 2024'!B19,FIND(",",'Ceremony Script 2024'!B19)-1))</f>
        <v>#VALUE!</v>
      </c>
      <c r="D132" s="50" t="e">
        <f>IF(C132="(no eligible project)","",IF('Ceremony Script 2024'!C19="(no partner)",'Ceremony Script 2024'!C19,RIGHT('Ceremony Script 2024'!C19,LEN('Ceremony Script 2024'!C19)-FIND(",",'Ceremony Script 2024'!C19)-1)&amp;" "&amp;LEFT('Ceremony Script 2024'!C19,FIND(",",'Ceremony Script 2024'!C19)-1)))</f>
        <v>#VALUE!</v>
      </c>
      <c r="E132" s="50" t="e">
        <f>IF(C132="(no eligible project)","",'Ceremony Script 2024'!E19)</f>
        <v>#VALUE!</v>
      </c>
      <c r="F132" s="63" t="e">
        <f>IF(C132="(no eligible project)","",'Ceremony Script 2024'!D19)</f>
        <v>#VALUE!</v>
      </c>
      <c r="H132" s="52">
        <v>45</v>
      </c>
    </row>
    <row r="133" spans="1:8">
      <c r="A133" s="62" t="s">
        <v>626</v>
      </c>
      <c r="B133" s="50"/>
      <c r="C133" s="50" t="e">
        <f>IF('Ceremony Script 2024'!A18="none",'Ceremony Script 2024'!B18,RIGHT('Ceremony Script 2024'!B18,LEN('Ceremony Script 2024'!B18)-FIND(",",'Ceremony Script 2024'!B18)-1)&amp;" "&amp;LEFT('Ceremony Script 2024'!B18,FIND(",",'Ceremony Script 2024'!B18)-1))</f>
        <v>#VALUE!</v>
      </c>
      <c r="D133" s="50" t="e">
        <f>IF(C133="(no eligible project)","",IF('Ceremony Script 2024'!C18="(no partner)",'Ceremony Script 2024'!C18,RIGHT('Ceremony Script 2024'!C18,LEN('Ceremony Script 2024'!C18)-FIND(",",'Ceremony Script 2024'!C18)-1)&amp;" "&amp;LEFT('Ceremony Script 2024'!C18,FIND(",",'Ceremony Script 2024'!C18)-1)))</f>
        <v>#VALUE!</v>
      </c>
      <c r="E133" s="50" t="e">
        <f>IF(C133="(no eligible project)","",'Ceremony Script 2024'!E18)</f>
        <v>#VALUE!</v>
      </c>
      <c r="F133" s="63" t="e">
        <f>IF(C133="(no eligible project)","",'Ceremony Script 2024'!D18)</f>
        <v>#VALUE!</v>
      </c>
      <c r="H133" s="52">
        <v>44</v>
      </c>
    </row>
    <row r="134" spans="1:8">
      <c r="A134" s="62" t="s">
        <v>614</v>
      </c>
      <c r="B134" s="50"/>
      <c r="C134" s="50" t="e">
        <f>IF('Ceremony Script 2024'!A13="none",'Ceremony Script 2024'!B13,RIGHT('Ceremony Script 2024'!B13,LEN('Ceremony Script 2024'!B13)-FIND(",",'Ceremony Script 2024'!B13)-1)&amp;" "&amp;LEFT('Ceremony Script 2024'!B13,FIND(",",'Ceremony Script 2024'!B13)-1))</f>
        <v>#VALUE!</v>
      </c>
      <c r="D134" s="50" t="e">
        <f>IF(C134="(no eligible project)","",IF('Ceremony Script 2024'!C13="(no partner)",'Ceremony Script 2024'!C13,RIGHT('Ceremony Script 2024'!C13,LEN('Ceremony Script 2024'!C13)-FIND(",",'Ceremony Script 2024'!C13)-1)&amp;" "&amp;LEFT('Ceremony Script 2024'!C13,FIND(",",'Ceremony Script 2024'!C13)-1)))</f>
        <v>#VALUE!</v>
      </c>
      <c r="E134" s="50" t="e">
        <f>IF(C134="(no eligible project)","",'Ceremony Script 2024'!E13)</f>
        <v>#VALUE!</v>
      </c>
      <c r="F134" s="63" t="e">
        <f>IF(C134="(no eligible project)","",'Ceremony Script 2024'!D13)</f>
        <v>#VALUE!</v>
      </c>
      <c r="H134" s="52">
        <v>41</v>
      </c>
    </row>
    <row r="135" spans="1:8">
      <c r="A135" s="64" t="s">
        <v>614</v>
      </c>
      <c r="B135" s="65"/>
      <c r="C135" s="65" t="e">
        <f>IF('Ceremony Script 2024'!A12="none",'Ceremony Script 2024'!B12,RIGHT('Ceremony Script 2024'!B12,LEN('Ceremony Script 2024'!B12)-FIND(",",'Ceremony Script 2024'!B12)-1)&amp;" "&amp;LEFT('Ceremony Script 2024'!B12,FIND(",",'Ceremony Script 2024'!B12)-1))</f>
        <v>#VALUE!</v>
      </c>
      <c r="D135" s="65" t="e">
        <f>IF(C135="(no eligible project)","",IF('Ceremony Script 2024'!C12="(no partner)",'Ceremony Script 2024'!C12,RIGHT('Ceremony Script 2024'!C12,LEN('Ceremony Script 2024'!C12)-FIND(",",'Ceremony Script 2024'!C12)-1)&amp;" "&amp;LEFT('Ceremony Script 2024'!C12,FIND(",",'Ceremony Script 2024'!C12)-1)))</f>
        <v>#VALUE!</v>
      </c>
      <c r="E135" s="65" t="e">
        <f>IF(C135="(no eligible project)","",'Ceremony Script 2024'!E12)</f>
        <v>#VALUE!</v>
      </c>
      <c r="F135" s="66" t="e">
        <f>IF(C135="(no eligible project)","",'Ceremony Script 2024'!D12)</f>
        <v>#VALUE!</v>
      </c>
      <c r="H135" s="52">
        <v>40</v>
      </c>
    </row>
    <row r="138" spans="1:8" ht="21">
      <c r="A138" s="155" t="s">
        <v>631</v>
      </c>
      <c r="B138" s="155"/>
      <c r="C138" s="155"/>
      <c r="D138" s="155"/>
      <c r="E138" s="155"/>
      <c r="F138" s="155"/>
    </row>
  </sheetData>
  <mergeCells count="4">
    <mergeCell ref="C4:F4"/>
    <mergeCell ref="C3:F3"/>
    <mergeCell ref="A138:F138"/>
    <mergeCell ref="A21:B21"/>
  </mergeCells>
  <phoneticPr fontId="29" type="noConversion"/>
  <hyperlinks>
    <hyperlink ref="B6" r:id="rId1" xr:uid="{00000000-0004-0000-0300-000000000000}"/>
    <hyperlink ref="C6" r:id="rId2" xr:uid="{00000000-0004-0000-0300-000001000000}"/>
  </hyperlinks>
  <pageMargins left="0.7" right="0.7" top="0.75" bottom="0.75" header="0.3" footer="0.3"/>
  <pageSetup scale="59" fitToHeight="6" orientation="landscape" horizontalDpi="0" verticalDpi="0"/>
  <headerFooter>
    <oddHeader>&amp;C&amp;"Helvetica Bold,Bold"&amp;K000000Peterborough Science Fair Award Winners&amp;R&amp;10&amp;K000000Page &amp;P of &amp;N</oddHeader>
  </headerFooter>
  <rowBreaks count="3" manualBreakCount="3">
    <brk id="42" max="16383" man="1"/>
    <brk id="88" max="16383" man="1"/>
    <brk id="126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 Loney</dc:creator>
  <cp:keywords/>
  <dc:description/>
  <cp:lastModifiedBy>Sara Pieper</cp:lastModifiedBy>
  <cp:revision/>
  <dcterms:created xsi:type="dcterms:W3CDTF">2014-04-08T14:54:49Z</dcterms:created>
  <dcterms:modified xsi:type="dcterms:W3CDTF">2024-04-09T19:05:17Z</dcterms:modified>
  <cp:category/>
  <cp:contentStatus/>
</cp:coreProperties>
</file>